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updateLinks="always" codeName="ThisWorkbook" defaultThemeVersion="124226"/>
  <mc:AlternateContent xmlns:mc="http://schemas.openxmlformats.org/markup-compatibility/2006">
    <mc:Choice Requires="x15">
      <x15ac:absPath xmlns:x15ac="http://schemas.microsoft.com/office/spreadsheetml/2010/11/ac" url="H:\Flatiron Dragados, LLC\0247296_0000  Standard Permit\Work Product\"/>
    </mc:Choice>
  </mc:AlternateContent>
  <xr:revisionPtr revIDLastSave="0" documentId="13_ncr:1_{0926DB02-334D-47D4-A8BD-B3AE69824082}" xr6:coauthVersionLast="47" xr6:coauthVersionMax="47" xr10:uidLastSave="{00000000-0000-0000-0000-000000000000}"/>
  <workbookProtection workbookAlgorithmName="SHA-512" workbookHashValue="9FKnapzcyjtylc4ybZbRpa9QMVD63UWu2JRXOZLaW48LnPUsYIGgw7+QHj0D66P+TlhCLnLZ48Uk5zXEowg2tg==" workbookSaltValue="Z3lyHN/o5JpExc6TayUJIw==" workbookSpinCount="100000" lockStructure="1"/>
  <bookViews>
    <workbookView xWindow="-120" yWindow="-120" windowWidth="29040" windowHeight="15840" tabRatio="739" activeTab="1" xr2:uid="{927E33CD-E2F1-4D4E-8C2E-8BF810C5CACF}"/>
  </bookViews>
  <sheets>
    <sheet name="Cover" sheetId="52" r:id="rId1"/>
    <sheet name="PI-1S-CBP" sheetId="56" r:id="rId2"/>
    <sheet name="6004Checklist" sheetId="102" r:id="rId3"/>
    <sheet name="6008Checklist" sheetId="92" r:id="rId4"/>
    <sheet name="Table20-CBP" sheetId="98" r:id="rId5"/>
    <sheet name="Table11-CBP" sheetId="97" r:id="rId6"/>
    <sheet name="Table29-CBP" sheetId="99" r:id="rId7"/>
    <sheet name="Public Notice" sheetId="48" r:id="rId8"/>
    <sheet name="Fees" sheetId="67" r:id="rId9"/>
    <sheet name="Copies" sheetId="54" r:id="rId10"/>
    <sheet name="6004Requirements" sheetId="103" r:id="rId11"/>
    <sheet name="6008Requirements" sheetId="101" r:id="rId12"/>
    <sheet name="Reference" sheetId="22" state="veryHidden" r:id="rId13"/>
  </sheets>
  <definedNames>
    <definedName name="All60045A">Reference!$Q$2:$Q$3</definedName>
    <definedName name="ControlBatch">Reference!$J$2:$J$4</definedName>
    <definedName name="ControlPiles">Reference!$I$2:$I$4</definedName>
    <definedName name="Counties">Reference!$A$3:$A$256</definedName>
    <definedName name="_xlnm.Print_Area" localSheetId="2">'6004Checklist'!$A$2:$D$101</definedName>
    <definedName name="_xlnm.Print_Area" localSheetId="10">'6004Requirements'!$A$2:$D$147</definedName>
    <definedName name="_xlnm.Print_Area" localSheetId="3">'6008Checklist'!$A$2:$D$41</definedName>
    <definedName name="_xlnm.Print_Area" localSheetId="11">'6008Requirements'!$A$2:$D$63</definedName>
    <definedName name="_xlnm.Print_Area" localSheetId="9">Copies!$A$2:$F$14</definedName>
    <definedName name="_xlnm.Print_Area" localSheetId="0">Cover!$A$2:$C$49</definedName>
    <definedName name="_xlnm.Print_Area" localSheetId="8">Fees!$A$2:$G$28</definedName>
    <definedName name="_xlnm.Print_Area" localSheetId="1">'PI-1S-CBP'!$A$2:$G$166</definedName>
    <definedName name="_xlnm.Print_Area" localSheetId="7">'Public Notice'!$A$2:$G$61</definedName>
    <definedName name="_xlnm.Print_Area" localSheetId="5">'Table11-CBP'!$A$2:$C$84</definedName>
    <definedName name="_xlnm.Print_Area" localSheetId="4">'Table20-CBP'!$A$2:$C$24</definedName>
    <definedName name="_xlnm.Print_Area" localSheetId="6">'Table29-CBP'!$A$2:$C$36</definedName>
    <definedName name="RoadControl">Reference!$H$2:$H$5</definedName>
    <definedName name="SIC">Reference!$K$2:$K$4</definedName>
    <definedName name="Specialty60045A">Reference!$Q$2:$Q$4</definedName>
    <definedName name="Today">Reference!$S$2</definedName>
    <definedName name="Type6004">Reference!$G$2:$G$3</definedName>
    <definedName name="Type6008">Reference!$G$3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22" l="1"/>
  <c r="A4" i="48"/>
  <c r="A20" i="102"/>
  <c r="A23" i="56" l="1"/>
  <c r="M3" i="22" l="1"/>
  <c r="O3" i="22" s="1"/>
  <c r="M2" i="22"/>
  <c r="D81" i="102" l="1"/>
  <c r="D67" i="102"/>
  <c r="C7" i="102" l="1"/>
  <c r="D23" i="102" l="1"/>
  <c r="A5" i="97" l="1"/>
  <c r="B41" i="92" l="1"/>
  <c r="B40" i="92"/>
  <c r="D29" i="92" l="1"/>
  <c r="D25" i="92"/>
  <c r="B101" i="102" l="1"/>
  <c r="D88" i="102"/>
  <c r="B88" i="102"/>
  <c r="B87" i="102"/>
  <c r="D18" i="92"/>
  <c r="D14" i="92"/>
  <c r="D23" i="92"/>
  <c r="D22" i="92"/>
  <c r="D21" i="92"/>
  <c r="D20" i="92"/>
  <c r="D11" i="92"/>
  <c r="D100" i="102"/>
  <c r="D95" i="102"/>
  <c r="D91" i="102"/>
  <c r="D90" i="102"/>
  <c r="D89" i="102"/>
  <c r="D86" i="102"/>
  <c r="D79" i="102"/>
  <c r="D61" i="102"/>
  <c r="D58" i="102"/>
  <c r="D53" i="102"/>
  <c r="D52" i="102"/>
  <c r="D50" i="102"/>
  <c r="D48" i="102"/>
  <c r="D47" i="102"/>
  <c r="D46" i="102"/>
  <c r="D45" i="102"/>
  <c r="D37" i="102" l="1"/>
  <c r="D36" i="102"/>
  <c r="D35" i="102"/>
  <c r="D34" i="102"/>
  <c r="D32" i="102"/>
  <c r="D31" i="102"/>
  <c r="D30" i="102"/>
  <c r="D29" i="102"/>
  <c r="D27" i="102"/>
  <c r="D17" i="102"/>
  <c r="D15" i="102"/>
  <c r="D12" i="102"/>
  <c r="D72" i="102"/>
  <c r="D74" i="102"/>
  <c r="B74" i="102" l="1"/>
  <c r="B73" i="102"/>
  <c r="O2" i="22" l="1"/>
  <c r="O4" i="22" l="1"/>
  <c r="A5" i="99"/>
  <c r="M4" i="22" l="1"/>
  <c r="G10" i="67" s="1"/>
  <c r="B58" i="102"/>
  <c r="A36" i="99"/>
  <c r="B36" i="99"/>
  <c r="C36" i="99" s="1"/>
  <c r="C18" i="102"/>
  <c r="G28" i="67" l="1"/>
  <c r="G61" i="48"/>
  <c r="D88" i="56" l="1"/>
  <c r="A8" i="54" s="1"/>
  <c r="B8" i="54" l="1"/>
</calcChain>
</file>

<file path=xl/sharedStrings.xml><?xml version="1.0" encoding="utf-8"?>
<sst xmlns="http://schemas.openxmlformats.org/spreadsheetml/2006/main" count="2153" uniqueCount="1133">
  <si>
    <t>Press TAB to move input areas. Press UP or DOWN ARROW in column A to read through the document.</t>
  </si>
  <si>
    <t>This cell intentionally left blank.</t>
  </si>
  <si>
    <r>
      <t xml:space="preserve">Table of Contents: </t>
    </r>
    <r>
      <rPr>
        <i/>
        <sz val="11"/>
        <color rgb="FF000000"/>
        <rFont val="Arial"/>
        <family val="2"/>
      </rPr>
      <t>Click to jump to that worksheet tab.</t>
    </r>
  </si>
  <si>
    <t>I. Applicant Information</t>
  </si>
  <si>
    <t>Company or Legal Name:</t>
  </si>
  <si>
    <t>Texas Secretary of State Charter/Registration Number (if given):</t>
  </si>
  <si>
    <t>Prefix (Mr., Ms., Dr., etc.):</t>
  </si>
  <si>
    <t>First Name:</t>
  </si>
  <si>
    <t>Last Name:</t>
  </si>
  <si>
    <t>Title:</t>
  </si>
  <si>
    <t>Mailing Address:</t>
  </si>
  <si>
    <t>Address Line 2:</t>
  </si>
  <si>
    <t>City:</t>
  </si>
  <si>
    <t>State:</t>
  </si>
  <si>
    <t>ZIP Code:</t>
  </si>
  <si>
    <t>Telephone Number:</t>
  </si>
  <si>
    <t>Fax Number:</t>
  </si>
  <si>
    <t>Email Address:</t>
  </si>
  <si>
    <t>The CN and RN below are assigned when a Core Data Form is initially submitted to the Central Registry. The RN is also assigned if the agency has conducted an investigation or if the agency has issued an enforcement action. If these numbers have not yet been assigned, leave these questions blank and include a Core Data Form with your application submittal. See Section VI.B. below for additional information.</t>
  </si>
  <si>
    <t>Enter the CN. The CN is a unique number given to each business, governmental body, association, individual, or other entity that owns, operates, is responsible for, or is affiliated with a regulated entity.</t>
  </si>
  <si>
    <t>Enter the RN. The RN is a unique agency assigned number given to each person, organization, place, or thing that is of environmental interest to us and where regulated activities will occur. The RN replaces existing air account numbers. The RN for portable units is assigned to the unit itself, and that same RN should be used when applying for authorization at a different location.</t>
  </si>
  <si>
    <t>This cell intentionally left blank</t>
  </si>
  <si>
    <t>II. Delinquent Fees and Penalties</t>
  </si>
  <si>
    <r>
      <t xml:space="preserve">Is this facility located at a site required to obtain a </t>
    </r>
    <r>
      <rPr>
        <b/>
        <sz val="11"/>
        <color theme="1"/>
        <rFont val="Arial"/>
        <family val="2"/>
      </rPr>
      <t>site operating permit (SOP)</t>
    </r>
    <r>
      <rPr>
        <sz val="11"/>
        <color theme="1"/>
        <rFont val="Arial"/>
        <family val="2"/>
      </rPr>
      <t xml:space="preserve"> or </t>
    </r>
    <r>
      <rPr>
        <b/>
        <sz val="11"/>
        <color theme="1"/>
        <rFont val="Arial"/>
        <family val="2"/>
      </rPr>
      <t>general operating permit (GOP)?</t>
    </r>
  </si>
  <si>
    <r>
      <t xml:space="preserve">Is a </t>
    </r>
    <r>
      <rPr>
        <b/>
        <sz val="11"/>
        <color theme="1"/>
        <rFont val="Arial"/>
        <family val="2"/>
      </rPr>
      <t>SOP</t>
    </r>
    <r>
      <rPr>
        <sz val="11"/>
        <color theme="1"/>
        <rFont val="Arial"/>
        <family val="2"/>
      </rPr>
      <t xml:space="preserve"> or </t>
    </r>
    <r>
      <rPr>
        <b/>
        <sz val="11"/>
        <color theme="1"/>
        <rFont val="Arial"/>
        <family val="2"/>
      </rPr>
      <t>GOP</t>
    </r>
    <r>
      <rPr>
        <sz val="11"/>
        <color theme="1"/>
        <rFont val="Arial"/>
        <family val="2"/>
      </rPr>
      <t xml:space="preserve"> review pending for this source, area, or site?</t>
    </r>
  </si>
  <si>
    <r>
      <t xml:space="preserve">If required to obtain a </t>
    </r>
    <r>
      <rPr>
        <b/>
        <sz val="11"/>
        <color theme="1"/>
        <rFont val="Arial"/>
        <family val="2"/>
      </rPr>
      <t>SOP</t>
    </r>
    <r>
      <rPr>
        <sz val="11"/>
        <color theme="1"/>
        <rFont val="Arial"/>
        <family val="2"/>
      </rPr>
      <t xml:space="preserve"> or </t>
    </r>
    <r>
      <rPr>
        <b/>
        <sz val="11"/>
        <color theme="1"/>
        <rFont val="Arial"/>
        <family val="2"/>
      </rPr>
      <t>GOP</t>
    </r>
    <r>
      <rPr>
        <sz val="11"/>
        <color theme="1"/>
        <rFont val="Arial"/>
        <family val="2"/>
      </rPr>
      <t>, list all associated permit number(s). If no associated permit number has been assigned yet, enter "TBD":</t>
    </r>
  </si>
  <si>
    <t>IV. Facility Location and General Information</t>
  </si>
  <si>
    <t>A. Location</t>
  </si>
  <si>
    <t xml:space="preserve">County: Enter the county where the facility is physically located. </t>
  </si>
  <si>
    <t>Aransas</t>
  </si>
  <si>
    <t>TCEQ Region</t>
  </si>
  <si>
    <t>Street Address:</t>
  </si>
  <si>
    <t>City: If the address is not located in a city, then enter the city or town closest to the facility, even if it is not in the same county as the facility.</t>
  </si>
  <si>
    <t xml:space="preserve">ZIP Code: Include the ZIP Code of the physical facility site, not the ZIP Code of the applicant's mailing address. </t>
  </si>
  <si>
    <t>Site Location Description: If there is no street address, provide written driving directions to the site. Identify the location by distance and direction from well-known landmarks such as major highway intersections.</t>
  </si>
  <si>
    <t>B. General Information</t>
  </si>
  <si>
    <t>Area Name: Must indicate the general type of operation, process, equipment or facility. Include numerical designations, if appropriate. Examples are Sulfuric Acid Plant and No. 5 Steam Boiler. Vague names such as Chemical Plant are not acceptable.</t>
  </si>
  <si>
    <t>Are there any schools located within 3,000 feet of the site boundary?</t>
  </si>
  <si>
    <t>D. Industry Type</t>
  </si>
  <si>
    <t>Principal Company Product/Business:</t>
  </si>
  <si>
    <t>Principal SIC code:</t>
  </si>
  <si>
    <t>E. State Senator and Representative for this site</t>
  </si>
  <si>
    <t>https://wrm.capitol.texas.gov/</t>
  </si>
  <si>
    <t>State Senator:</t>
  </si>
  <si>
    <t>District:</t>
  </si>
  <si>
    <t>State Representative:</t>
  </si>
  <si>
    <t>V. Project Information</t>
  </si>
  <si>
    <t>A. Description</t>
  </si>
  <si>
    <t xml:space="preserve">Provide a brief description of the project that is requested. (Limited to 500 characters). </t>
  </si>
  <si>
    <t>Is this application in response to, or related to, an agency investigation, notice of violation, or enforcement action?</t>
  </si>
  <si>
    <t>If yes, did you attach copies of any correspondence from the agency and provide the RN associated with the investigation, notice of violation, or enforcement action?</t>
  </si>
  <si>
    <t>VI. Application Materials</t>
  </si>
  <si>
    <t>A. Confidential Application Materials</t>
  </si>
  <si>
    <t>Is confidential information submitted with this application?</t>
  </si>
  <si>
    <t>If yes, is each confidential page marked "CONFIDENTIAL" in large red letters?</t>
  </si>
  <si>
    <t>C. Is a current area map attached?</t>
  </si>
  <si>
    <t>Is the area map a current map with a true north arrow, an accurate scale, the entire plant property, the location of the property relative to prominent geographical features including, but not limited to, highways, roads, streams, and significant landmarks such as buildings, residences, schools, parks, hospitals, day care centers, and churches?</t>
  </si>
  <si>
    <t>Does the map show a 3,000-foot radius from the property boundary?</t>
  </si>
  <si>
    <t>D. Is a plot plan attached?</t>
  </si>
  <si>
    <t>Does your plot plan clearly show a north arrow, an accurate scale, all property lines, all emission points, buildings, tanks, process vessels, other process equipment, and two bench mark locations?</t>
  </si>
  <si>
    <t>Does your plot plan identify all emission points on the affected property, including all emission points authorized by other air authorizations, construction permits, PBRs, special permits, and standard permits?</t>
  </si>
  <si>
    <t>Did you include a table of emission points indicating the authorization type and authorization identifier, such as a permit number, registration number, or rule citation under which each emission point is currently authorized?</t>
  </si>
  <si>
    <t>E. Is a process flow diagram attached?</t>
  </si>
  <si>
    <t>Is the process flow diagram sufficiently descriptive so the permit reviewer can determine the raw materials to be used in the process; all major processing steps and major equipment items; individual emission points associated with each process step; the location and identification of all emission abatement devices; and the location and identification of all waste streams (including wastewater streams that may have associated air emissions)?</t>
  </si>
  <si>
    <t>F. Is a process description attached?</t>
  </si>
  <si>
    <t>Does the process description emphasize where the emissions are generated, why the emissions must be generated, what air pollution controls are used (including process design features that minimize emissions), and where the emissions enter the atmosphere?</t>
  </si>
  <si>
    <t>Does the process description also explain how the facility or facilities will be operating when the maximum possible emissions are produced?</t>
  </si>
  <si>
    <t>Was the fee paid online?</t>
  </si>
  <si>
    <t>County:</t>
  </si>
  <si>
    <r>
      <t xml:space="preserve">Provide the information for the </t>
    </r>
    <r>
      <rPr>
        <b/>
        <sz val="11"/>
        <color theme="1"/>
        <rFont val="Arial"/>
        <family val="2"/>
      </rPr>
      <t>County Judge</t>
    </r>
    <r>
      <rPr>
        <sz val="11"/>
        <color theme="1"/>
        <rFont val="Arial"/>
        <family val="2"/>
      </rPr>
      <t xml:space="preserve"> for the location where the facility is or will be located:</t>
    </r>
  </si>
  <si>
    <t>The Honorable:</t>
  </si>
  <si>
    <t>If so, provide the information for the Presiding Officer(s) of the municipality. This is frequently the Mayor. An attachment may be used for multiple.</t>
  </si>
  <si>
    <r>
      <rPr>
        <sz val="11"/>
        <color theme="1"/>
        <rFont val="Arial"/>
        <family val="2"/>
      </rPr>
      <t xml:space="preserve">Enter the contact information for the </t>
    </r>
    <r>
      <rPr>
        <b/>
        <sz val="11"/>
        <color theme="1"/>
        <rFont val="Arial"/>
        <family val="2"/>
      </rPr>
      <t>person responsible for publishing.</t>
    </r>
    <r>
      <rPr>
        <sz val="11"/>
        <color theme="1"/>
        <rFont val="Arial"/>
        <family val="2"/>
      </rPr>
      <t xml:space="preserve"> This is a designated representative who is responsible for ensuring public notice is properly published in the appropriate newspaper and signs are posted at the facility site. This person will be contacted directly when the TCEQ is ready to authorize public notice for the application.</t>
    </r>
  </si>
  <si>
    <t>Company Name:</t>
  </si>
  <si>
    <r>
      <rPr>
        <sz val="11"/>
        <color theme="1"/>
        <rFont val="Arial"/>
        <family val="2"/>
      </rPr>
      <t xml:space="preserve">Enter the contact information for the </t>
    </r>
    <r>
      <rPr>
        <b/>
        <sz val="11"/>
        <color theme="1"/>
        <rFont val="Arial"/>
        <family val="2"/>
      </rPr>
      <t>Technical Contact.</t>
    </r>
    <r>
      <rPr>
        <sz val="11"/>
        <color theme="1"/>
        <rFont val="Arial"/>
        <family val="2"/>
      </rPr>
      <t xml:space="preserve"> This is the designated representative who will be listed in the public notice as a contact for additional information.</t>
    </r>
  </si>
  <si>
    <t>Name of Public Place:</t>
  </si>
  <si>
    <t>Physical Address:</t>
  </si>
  <si>
    <t>Has the public place granted authorization to place the application for public viewing and copying?</t>
  </si>
  <si>
    <t>Is a bilingual program required by the Texas Education Code in the School District?</t>
  </si>
  <si>
    <t>Are the children who attend either the elementary school or the middle school closest to your facility eligible to be enrolled in a bilingual program provided by the district?</t>
  </si>
  <si>
    <t>If yes to either question above, list which language(s) are required by the bilingual program?</t>
  </si>
  <si>
    <t>III. Small Business Classification</t>
  </si>
  <si>
    <t>Does the company (including parent companies and subsidiary companies) have fewer than 100 employees or less than $6 million in annual gross receipts?</t>
  </si>
  <si>
    <t>Is the site a major source under 30 TAC Chapter 122, Federal Operating Permit Program?</t>
  </si>
  <si>
    <t>Are the site emissions of any individual air contaminant greater than or equal to 50 tpy?</t>
  </si>
  <si>
    <t>Are the site emissions of all air contaminants combined greater than or equal to 75 tpy?</t>
  </si>
  <si>
    <t>Small business classification:</t>
  </si>
  <si>
    <t>No</t>
  </si>
  <si>
    <t>Is the estimated capital cost of the project above $2 million?</t>
  </si>
  <si>
    <r>
      <t xml:space="preserve">Is this project subject to an exemption contained in the Texas Engineering Practice Act (TEPA)? (30 TAC </t>
    </r>
    <r>
      <rPr>
        <sz val="11"/>
        <color theme="1"/>
        <rFont val="Calibri"/>
        <family val="2"/>
      </rPr>
      <t>§</t>
    </r>
    <r>
      <rPr>
        <sz val="11"/>
        <color theme="1"/>
        <rFont val="Arial"/>
        <family val="2"/>
      </rPr>
      <t xml:space="preserve"> 116.110(f))</t>
    </r>
  </si>
  <si>
    <t>Press TAB to move input areas. Press UP or DOWN ARROW in column A to read through the document. Note: This worksheet is just text and has no input areas. The text is broken into multiple cells for ease of reading.</t>
  </si>
  <si>
    <t>Where to Submit this Application</t>
  </si>
  <si>
    <t>Who</t>
  </si>
  <si>
    <t>Where</t>
  </si>
  <si>
    <t>When</t>
  </si>
  <si>
    <t>What</t>
  </si>
  <si>
    <t>Air Permits Division Air Permits Initial Review Team (APIRT)</t>
  </si>
  <si>
    <t>Local Air Pollution Control Program(s)</t>
  </si>
  <si>
    <t>To find your local air pollution control programs go to the link below.</t>
  </si>
  <si>
    <t>Links</t>
  </si>
  <si>
    <t>Destination</t>
  </si>
  <si>
    <t>Link</t>
  </si>
  <si>
    <t>TCEQ Regional Offices</t>
  </si>
  <si>
    <t>Local Air Pollution Control Programs</t>
  </si>
  <si>
    <t>Yes</t>
  </si>
  <si>
    <t>end of worksheet</t>
  </si>
  <si>
    <t>Region</t>
  </si>
  <si>
    <t>Address</t>
  </si>
  <si>
    <t>Counties</t>
  </si>
  <si>
    <t>Yes/No</t>
  </si>
  <si>
    <t>HGB NA Counties</t>
  </si>
  <si>
    <t>Anderson</t>
  </si>
  <si>
    <t>Region 5</t>
  </si>
  <si>
    <t xml:space="preserve">Region 1 </t>
  </si>
  <si>
    <t>3918 Canyon Dr., Amarillo, TX 79109-4933</t>
  </si>
  <si>
    <t>Brazoria</t>
  </si>
  <si>
    <t>Andrews</t>
  </si>
  <si>
    <t>Region 7</t>
  </si>
  <si>
    <t>Region 10</t>
  </si>
  <si>
    <t>3870 Eastex Fwy., Beaumont, TX 77703-1830</t>
  </si>
  <si>
    <t>Chambers</t>
  </si>
  <si>
    <t>Bexar</t>
  </si>
  <si>
    <t>Angelina</t>
  </si>
  <si>
    <t>P.O. Box 13087, Austin, TX 78711-3087. Overnight delivery: 12100 Park 35 Circle, Austin, TX 78753</t>
  </si>
  <si>
    <t>Fort Bend</t>
  </si>
  <si>
    <t>Region 14</t>
  </si>
  <si>
    <t>Region 12</t>
  </si>
  <si>
    <t>5425 Polk St., Ste. H, Houston, TX 77023-1452</t>
  </si>
  <si>
    <t>Galveston</t>
  </si>
  <si>
    <t>Archer</t>
  </si>
  <si>
    <t>Region 3</t>
  </si>
  <si>
    <t>Region 13</t>
  </si>
  <si>
    <t>14250 Judson Rd., San Antonio, TX 78233-4480</t>
  </si>
  <si>
    <t>Harris</t>
  </si>
  <si>
    <t>Collin</t>
  </si>
  <si>
    <t>Armstrong</t>
  </si>
  <si>
    <t>Region 1</t>
  </si>
  <si>
    <t>NRC Bldg., Ste. 1200, 6300 Ocean Dr., Unit 5839, Corpus Christi, TX 78412-5839</t>
  </si>
  <si>
    <t>Liberty</t>
  </si>
  <si>
    <t>Dallas</t>
  </si>
  <si>
    <t>Atascosa</t>
  </si>
  <si>
    <t>Region 15</t>
  </si>
  <si>
    <t>1804 W. Jefferson Ave., Harlingen, TX 78550-5247</t>
  </si>
  <si>
    <t>Montgomery</t>
  </si>
  <si>
    <t>Denton</t>
  </si>
  <si>
    <t>Austin</t>
  </si>
  <si>
    <t>Region 16</t>
  </si>
  <si>
    <t>707 E. Calton Rd., Ste. 304, Laredo, TX 78041-3887</t>
  </si>
  <si>
    <t>Colorado</t>
  </si>
  <si>
    <t>Waller</t>
  </si>
  <si>
    <t>El Paso</t>
  </si>
  <si>
    <t>Bailey</t>
  </si>
  <si>
    <t>Region 2</t>
  </si>
  <si>
    <t>5012 50th St., Ste. 100, Lubbock, TX 79414-3426</t>
  </si>
  <si>
    <t>Ellis</t>
  </si>
  <si>
    <t>Bandera</t>
  </si>
  <si>
    <t>1977 Industrial Blvd., Abilene, TX 79602-7833</t>
  </si>
  <si>
    <t>Bastrop</t>
  </si>
  <si>
    <t>Region 11</t>
  </si>
  <si>
    <t>Region 4</t>
  </si>
  <si>
    <t>2309 Gravel Dr., Fort Worth, TX 76118-6951</t>
  </si>
  <si>
    <t>Freestone</t>
  </si>
  <si>
    <t>Baylor</t>
  </si>
  <si>
    <t>2916 Teague Dr., Tyler, TX 75701-3734</t>
  </si>
  <si>
    <t>Bee</t>
  </si>
  <si>
    <t>Region 6</t>
  </si>
  <si>
    <t>401 E. Franklin Ave., Ste. 560, El Paso, TX 79901-1212</t>
  </si>
  <si>
    <t>Bell</t>
  </si>
  <si>
    <t>Region 9</t>
  </si>
  <si>
    <t>9900 W. IH-20, Ste. 100, Midland, TX 79706</t>
  </si>
  <si>
    <t>Johnson</t>
  </si>
  <si>
    <t>Region 8</t>
  </si>
  <si>
    <t>622 S. Oakes, Ste. K, San Angelo, TX 76903-7035</t>
  </si>
  <si>
    <t>Kaufman</t>
  </si>
  <si>
    <t>Blanco</t>
  </si>
  <si>
    <t>6801 Sanger Ave., Ste. 2500, Waco, TX 76710-7826</t>
  </si>
  <si>
    <t>Borden</t>
  </si>
  <si>
    <t>Bosque</t>
  </si>
  <si>
    <t>Panola</t>
  </si>
  <si>
    <t>Bowie</t>
  </si>
  <si>
    <t>Parker</t>
  </si>
  <si>
    <t>Rockwall</t>
  </si>
  <si>
    <t>Brazos</t>
  </si>
  <si>
    <t>Rusk</t>
  </si>
  <si>
    <t>Brewster</t>
  </si>
  <si>
    <t>Tarrant</t>
  </si>
  <si>
    <t>Briscoe</t>
  </si>
  <si>
    <t>Titus</t>
  </si>
  <si>
    <t>Brooks</t>
  </si>
  <si>
    <t>Brown</t>
  </si>
  <si>
    <t>Wise</t>
  </si>
  <si>
    <t>Burleson</t>
  </si>
  <si>
    <t>Burnet</t>
  </si>
  <si>
    <t>Caldwell</t>
  </si>
  <si>
    <t>Calhoun</t>
  </si>
  <si>
    <t>Callahan</t>
  </si>
  <si>
    <t>Cameron</t>
  </si>
  <si>
    <t>Camp</t>
  </si>
  <si>
    <t>Carson</t>
  </si>
  <si>
    <t>Cass</t>
  </si>
  <si>
    <t>Castro</t>
  </si>
  <si>
    <t>Cherokee</t>
  </si>
  <si>
    <t>Childress</t>
  </si>
  <si>
    <t>Clay</t>
  </si>
  <si>
    <t>Cochran</t>
  </si>
  <si>
    <t>Coke</t>
  </si>
  <si>
    <t>Coleman</t>
  </si>
  <si>
    <t>Collingsworth</t>
  </si>
  <si>
    <t>Comal</t>
  </si>
  <si>
    <t>Comanche</t>
  </si>
  <si>
    <t>Concho</t>
  </si>
  <si>
    <t>Cooke</t>
  </si>
  <si>
    <t>Coryell</t>
  </si>
  <si>
    <t>Cottle</t>
  </si>
  <si>
    <t>Crane</t>
  </si>
  <si>
    <t>Crockett</t>
  </si>
  <si>
    <t>Crosby</t>
  </si>
  <si>
    <t>Culberson</t>
  </si>
  <si>
    <t>Dallam</t>
  </si>
  <si>
    <t>Dawson</t>
  </si>
  <si>
    <t>Deaf Smith</t>
  </si>
  <si>
    <t>Delta</t>
  </si>
  <si>
    <t>DeWitt</t>
  </si>
  <si>
    <t>Dickens</t>
  </si>
  <si>
    <t>Dimmit</t>
  </si>
  <si>
    <t>Donley</t>
  </si>
  <si>
    <t>Duval</t>
  </si>
  <si>
    <t>Eastland</t>
  </si>
  <si>
    <t>Ector</t>
  </si>
  <si>
    <t>Edwards</t>
  </si>
  <si>
    <t>Erath</t>
  </si>
  <si>
    <t>Falls</t>
  </si>
  <si>
    <t>Fannin</t>
  </si>
  <si>
    <t>Fayette</t>
  </si>
  <si>
    <t>Fisher</t>
  </si>
  <si>
    <t>Floyd</t>
  </si>
  <si>
    <t>Foard</t>
  </si>
  <si>
    <t>Franklin</t>
  </si>
  <si>
    <t>Frio</t>
  </si>
  <si>
    <t>Gaines</t>
  </si>
  <si>
    <t>Garza</t>
  </si>
  <si>
    <t>Gillespie</t>
  </si>
  <si>
    <t>Glasscock</t>
  </si>
  <si>
    <t>Goliad</t>
  </si>
  <si>
    <t>Gonzales</t>
  </si>
  <si>
    <t>Gray</t>
  </si>
  <si>
    <t>Grayson</t>
  </si>
  <si>
    <t>Gregg</t>
  </si>
  <si>
    <t>Grimes</t>
  </si>
  <si>
    <t>Guadalupe</t>
  </si>
  <si>
    <t>Hale</t>
  </si>
  <si>
    <t>Hall</t>
  </si>
  <si>
    <t>Hamilton</t>
  </si>
  <si>
    <t>Hansford</t>
  </si>
  <si>
    <t>Hardeman</t>
  </si>
  <si>
    <t>Hardin</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</si>
  <si>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</si>
  <si>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</si>
  <si>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</si>
  <si>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</si>
  <si>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</si>
  <si>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</si>
  <si>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</si>
  <si>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</si>
  <si>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</si>
  <si>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</si>
  <si>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</si>
  <si>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</si>
  <si>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</si>
  <si>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</si>
  <si>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</si>
  <si>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</si>
  <si>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</si>
  <si>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</si>
  <si>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</si>
  <si>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</si>
  <si>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</si>
  <si>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</si>
  <si>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</si>
  <si>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</si>
  <si>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Jones</t>
  </si>
  <si>
    <t>Karnes</t>
  </si>
  <si>
    <t>Kendall</t>
  </si>
  <si>
    <t>Kenedy</t>
  </si>
  <si>
    <t>Kent</t>
  </si>
  <si>
    <t>Kerr</t>
  </si>
  <si>
    <t>Kimble</t>
  </si>
  <si>
    <t>King</t>
  </si>
  <si>
    <t>Kinney</t>
  </si>
  <si>
    <t>Kleberg</t>
  </si>
  <si>
    <t>Knox</t>
  </si>
  <si>
    <t>La Salle</t>
  </si>
  <si>
    <t>Lamar</t>
  </si>
  <si>
    <t>Lamb</t>
  </si>
  <si>
    <t>Lampasas</t>
  </si>
  <si>
    <t>Lavaca</t>
  </si>
  <si>
    <t>Lee</t>
  </si>
  <si>
    <t>Leon</t>
  </si>
  <si>
    <t>Limestone</t>
  </si>
  <si>
    <t>Lipscomb</t>
  </si>
  <si>
    <t>Live Oak</t>
  </si>
  <si>
    <t>Llano</t>
  </si>
  <si>
    <t>Loving</t>
  </si>
  <si>
    <t>Lubbock</t>
  </si>
  <si>
    <t>Lynn</t>
  </si>
  <si>
    <t>Madison</t>
  </si>
  <si>
    <t>McCulloch</t>
  </si>
  <si>
    <t>Marion</t>
  </si>
  <si>
    <t>McLennan</t>
  </si>
  <si>
    <t>Martin</t>
  </si>
  <si>
    <t>McMullen</t>
  </si>
  <si>
    <t>Mason</t>
  </si>
  <si>
    <t>Matagorda</t>
  </si>
  <si>
    <t>Maverick</t>
  </si>
  <si>
    <t>Medina</t>
  </si>
  <si>
    <t>Menard</t>
  </si>
  <si>
    <t>Midland</t>
  </si>
  <si>
    <t>Milam</t>
  </si>
  <si>
    <t>Mills</t>
  </si>
  <si>
    <t>Mitchell</t>
  </si>
  <si>
    <t>Montague</t>
  </si>
  <si>
    <t>Moore</t>
  </si>
  <si>
    <t>Morris</t>
  </si>
  <si>
    <t>Motley</t>
  </si>
  <si>
    <t>Nacogdoches</t>
  </si>
  <si>
    <t>Navarro</t>
  </si>
  <si>
    <t>Newton</t>
  </si>
  <si>
    <t>Nolan</t>
  </si>
  <si>
    <t>Nueces</t>
  </si>
  <si>
    <t>Ochiltree</t>
  </si>
  <si>
    <t>Oldham</t>
  </si>
  <si>
    <t>Orange</t>
  </si>
  <si>
    <t>Palo Pinto</t>
  </si>
  <si>
    <t>Parmer</t>
  </si>
  <si>
    <t>Pecos</t>
  </si>
  <si>
    <t>Polk</t>
  </si>
  <si>
    <t>Potter</t>
  </si>
  <si>
    <t>Presidio</t>
  </si>
  <si>
    <t>Rains</t>
  </si>
  <si>
    <t>Randall</t>
  </si>
  <si>
    <t>Reagan</t>
  </si>
  <si>
    <t>Real</t>
  </si>
  <si>
    <t>Red River</t>
  </si>
  <si>
    <t>Reeves</t>
  </si>
  <si>
    <t>Refugio</t>
  </si>
  <si>
    <t>Roberts</t>
  </si>
  <si>
    <t>Robertson</t>
  </si>
  <si>
    <t>Runnels</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</si>
  <si>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</si>
  <si>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</si>
  <si>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</si>
  <si>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</si>
  <si>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</si>
  <si>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</si>
  <si>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</si>
  <si>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</si>
  <si>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</si>
  <si>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</si>
  <si>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</si>
  <si>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</si>
  <si>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</si>
  <si>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</si>
  <si>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</si>
  <si>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</si>
  <si>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</si>
  <si>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</si>
  <si>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Taylor</t>
  </si>
  <si>
    <t>Terrell</t>
  </si>
  <si>
    <t>Terry</t>
  </si>
  <si>
    <t>Throckmorton</t>
  </si>
  <si>
    <t>Tom Green</t>
  </si>
  <si>
    <t>Travis</t>
  </si>
  <si>
    <t>Trinity</t>
  </si>
  <si>
    <t>Tyler</t>
  </si>
  <si>
    <t>Upshur</t>
  </si>
  <si>
    <t>Upton</t>
  </si>
  <si>
    <t>Uvalde</t>
  </si>
  <si>
    <t>Val Verde</t>
  </si>
  <si>
    <t>Van Zandt</t>
  </si>
  <si>
    <t>Victoria</t>
  </si>
  <si>
    <t>Walker</t>
  </si>
  <si>
    <t>Ward</t>
  </si>
  <si>
    <t>Washington</t>
  </si>
  <si>
    <t>Webb</t>
  </si>
  <si>
    <t>Wharton</t>
  </si>
  <si>
    <t>Wheeler</t>
  </si>
  <si>
    <t>Wichita</t>
  </si>
  <si>
    <t>Wilbarger</t>
  </si>
  <si>
    <t>Willacy</t>
  </si>
  <si>
    <t>Williamson</t>
  </si>
  <si>
    <t>Wilson</t>
  </si>
  <si>
    <t>Winkler</t>
  </si>
  <si>
    <t>Wood</t>
  </si>
  <si>
    <t>Yoakum</t>
  </si>
  <si>
    <t>Young</t>
  </si>
  <si>
    <t>Zapata</t>
  </si>
  <si>
    <t>Zavala</t>
  </si>
  <si>
    <t>Regions</t>
  </si>
  <si>
    <t>Response</t>
  </si>
  <si>
    <t>Applicant Internal Comments</t>
  </si>
  <si>
    <t>All comments must be deleted prior to application submittal.</t>
  </si>
  <si>
    <t>Is the application required to be submitted under the seal of a Texas licensed P.E.?
Note: an electronic PE seal is acceptable.</t>
  </si>
  <si>
    <t>https://ftps.tceq.texas.gov/help/</t>
  </si>
  <si>
    <t>Complete this section to determine small business classification. If a small business requests a permit, agency rules (30 TAC § 39.603(f)(1)(A)) allow for alternative public notification requirements if all of the following criteria are met. If these requirements are met, public notice does not have to include publication of the prominent (12 square inch) newspaper notice.</t>
  </si>
  <si>
    <t>https://www.tceq.texas.gov/assets/public/permitting/centralregistry/10400.docx</t>
  </si>
  <si>
    <t>https://www.sos.state.tx.us</t>
  </si>
  <si>
    <t>https://www.tceq.texas.gov/agency/financial/fees/delin</t>
  </si>
  <si>
    <t>https://www.tceq.texas.gov/permitting/air/confidential.html</t>
  </si>
  <si>
    <t>https://www.txdirectory.com</t>
  </si>
  <si>
    <t>https://www.tceq.texas.gov/permitting/air/bilingual/how1_2_pn.html</t>
  </si>
  <si>
    <t>https://www3.tceq.texas.gov/epay/</t>
  </si>
  <si>
    <t>https://www.tceq.texas.gov/agency/directory/region</t>
  </si>
  <si>
    <t>https://www.tceq.texas.gov/permitting/air/local_programs.html</t>
  </si>
  <si>
    <t>I acknowledge that I am submitting an authorized TCEQ application workbook and any necessary attachments. Except for inputting the requested data and adjusting row height and column width, I have not changed the TCEQ application workbook in any way, including but not limited to changing formulas, formatting, content, or protections.</t>
  </si>
  <si>
    <t>Standard Permit and Description</t>
  </si>
  <si>
    <t>6004 - Concrete Batch Plants</t>
  </si>
  <si>
    <t>6008 - Concrete Batch Plants with Enhanced Controls</t>
  </si>
  <si>
    <t>Types of Standard Permit Registrations Included</t>
  </si>
  <si>
    <t>Types of Standard Permit Registration Actions Included</t>
  </si>
  <si>
    <r>
      <t xml:space="preserve">A. Registration and Action Type </t>
    </r>
    <r>
      <rPr>
        <b/>
        <sz val="11"/>
        <color theme="5"/>
        <rFont val="Arial"/>
        <family val="2"/>
      </rPr>
      <t>(only one permit and action may be selected with each form)</t>
    </r>
  </si>
  <si>
    <t>Action Type Requested</t>
  </si>
  <si>
    <t>Registration Number</t>
  </si>
  <si>
    <t>Effective Date</t>
  </si>
  <si>
    <t>If “YES,” enter the standard exemption number(s), PBR registration number(s), and Standard Permit registration number(s), and associated effective date(s).</t>
  </si>
  <si>
    <t>Registration Numbers</t>
  </si>
  <si>
    <t>Are there any other air preconstruction permits at this site?</t>
  </si>
  <si>
    <t>If “YES,” list the permit numbers.</t>
  </si>
  <si>
    <t>Type of plant</t>
  </si>
  <si>
    <t>Financial Administrative Division, Revenue Operations Section</t>
  </si>
  <si>
    <r>
      <rPr>
        <b/>
        <sz val="11"/>
        <color rgb="FF000000"/>
        <rFont val="Arial"/>
        <family val="2"/>
      </rPr>
      <t>Renewal Projects</t>
    </r>
    <r>
      <rPr>
        <sz val="11"/>
        <color rgb="FF000000"/>
        <rFont val="Arial"/>
        <family val="2"/>
      </rPr>
      <t>: Send the application to the TCEQ at least six months but no earlier than 18 months prior to permit expiration.</t>
    </r>
  </si>
  <si>
    <t>PI-1S-CBP</t>
  </si>
  <si>
    <t>B. Is the Core Data Form (Form 10400) attached?</t>
  </si>
  <si>
    <t>List third required language.</t>
  </si>
  <si>
    <t>List fourth required language.</t>
  </si>
  <si>
    <t>List second required language.</t>
  </si>
  <si>
    <t>Temporary</t>
  </si>
  <si>
    <t>All standard permit types and actions (unless the facility meets the requirements of being in or adjacent to the right of way of a public works project)</t>
  </si>
  <si>
    <t>Permanent</t>
  </si>
  <si>
    <t>Is the facility located in any municipality or an extraterritorial jurisdiction of any municipality?</t>
  </si>
  <si>
    <t>Type of operation</t>
  </si>
  <si>
    <t>C. Type of Plant</t>
  </si>
  <si>
    <t>Expiration Date</t>
  </si>
  <si>
    <t>Length of time at site (days)</t>
  </si>
  <si>
    <t>B. Enforcement Projects</t>
  </si>
  <si>
    <t>I. Public Notice Information</t>
  </si>
  <si>
    <t>Condition Number</t>
  </si>
  <si>
    <t>Description</t>
  </si>
  <si>
    <t>Section 3: Administrative Requirements</t>
  </si>
  <si>
    <t>Section 4: Public Notice</t>
  </si>
  <si>
    <t>Section 5: General Requirements</t>
  </si>
  <si>
    <t>(4)</t>
  </si>
  <si>
    <t>(5)(A)</t>
  </si>
  <si>
    <t>(5)(B)(i)</t>
  </si>
  <si>
    <t>(5)(B)(ii)</t>
  </si>
  <si>
    <t>(5)(B)(iii)</t>
  </si>
  <si>
    <t>(5)(B)(iv)</t>
  </si>
  <si>
    <t>(5)(C)(i)</t>
  </si>
  <si>
    <t>(5)(C)(ii)</t>
  </si>
  <si>
    <t>(5)(D)</t>
  </si>
  <si>
    <t>(5)(D)(i)</t>
  </si>
  <si>
    <t>Will fabric/cartridge filters and collection systems be operated properly with no tears or leaks?</t>
  </si>
  <si>
    <t>Will all filter systems meet visible emissions performance standards?</t>
  </si>
  <si>
    <t>Will conveying systems to and from the storage silos be properly operated, remain totally enclosed, and maintained with no tears or leaks?</t>
  </si>
  <si>
    <t>If an automatic shut-off device is installed, will it shut down the loading operations on each bulk storage silo or auxiliary storage tank prior to reaching capacity?</t>
  </si>
  <si>
    <t>(5)(D)(ii)</t>
  </si>
  <si>
    <t>(5)(D)(iii)</t>
  </si>
  <si>
    <t>If a warning device is used, will it alert operators in sufficient time to prevent an adverse impact on the pollution abatement equipment or other parts of the loading operation?</t>
  </si>
  <si>
    <t>Do you regularly prevent particle build-up on visible warning devices?</t>
  </si>
  <si>
    <t>Will warning devices or shut-off systems be tested at least monthly during operations and records kept indicating test and repair results in accordance with Section (3)(J) of this standard permit?</t>
  </si>
  <si>
    <t>Watering</t>
  </si>
  <si>
    <t>Treated with dust-suppressant chemicals (as described in the application of aqueous detergents, surfactants, and other cleaning solutions in the de minimis list).</t>
  </si>
  <si>
    <t>(5)(F)</t>
  </si>
  <si>
    <t>(5)(G)</t>
  </si>
  <si>
    <t>(5)(H)</t>
  </si>
  <si>
    <t>Paved with a cohesive hard surface that is maintained intact and cleaned.</t>
  </si>
  <si>
    <t>Will visible emissions leave the property for more than 30 seconds in duration in any six-minute period during normal plant operations as determined using EPA Test Method 22?</t>
  </si>
  <si>
    <t>Will quarterly visible emission observations be performed and recorded in accordance with Section (3)(J) of this standard permit?</t>
  </si>
  <si>
    <t>If visible emissions exceed Test Method 22 criteria, will immediate corrective action be taken and documented?</t>
  </si>
  <si>
    <t>(5)(I)</t>
  </si>
  <si>
    <t>(5)(J)</t>
  </si>
  <si>
    <t>(5)(K)</t>
  </si>
  <si>
    <t>Will site production limits be maintained per Section (8), (9), or (10)?</t>
  </si>
  <si>
    <t>Are multiple concrete batch plants being operated on the same site?</t>
  </si>
  <si>
    <t>Section 6: Engine Requirements</t>
  </si>
  <si>
    <t>(6)(A)</t>
  </si>
  <si>
    <t>(6)(D)</t>
  </si>
  <si>
    <t>Section 7: Planned Maintenance, Startup, and Shutdown (MSS) Activities</t>
  </si>
  <si>
    <t>(7)</t>
  </si>
  <si>
    <t>Section 8: Additional Requirements for Temporary Concrete Batch	Plants</t>
  </si>
  <si>
    <t>(8)(A)</t>
  </si>
  <si>
    <t>(8)(B)</t>
  </si>
  <si>
    <t>(8)(C)</t>
  </si>
  <si>
    <t>Will the truck drop point be sheltered by an intact three-sided curtain or equivalent dust control technology that extends below the mixer truck-receiving funnel?</t>
  </si>
  <si>
    <t>(8)(D)(i)</t>
  </si>
  <si>
    <t>(8)(D)(ii)</t>
  </si>
  <si>
    <t>(8)(E)(i)</t>
  </si>
  <si>
    <t>(8)(E)(ii)</t>
  </si>
  <si>
    <t>(8)(E)(iii)</t>
  </si>
  <si>
    <t>Section 9: Additional Requirements for Permanent Concrete Batch Plants</t>
  </si>
  <si>
    <t>(9)(A)</t>
  </si>
  <si>
    <t>(9)(B)</t>
  </si>
  <si>
    <t>(9)(C)</t>
  </si>
  <si>
    <t>(9)(D)(i)</t>
  </si>
  <si>
    <t>(9)(D)(ii)</t>
  </si>
  <si>
    <t>(9)(E)(i)</t>
  </si>
  <si>
    <t>Will the suction shroud or other pickup device be installed at the batch drop point (drum feed for central mix plants)?</t>
  </si>
  <si>
    <t>(9)(E)(ii)</t>
  </si>
  <si>
    <t>(9)(E)(iii)</t>
  </si>
  <si>
    <t>(9)(F)</t>
  </si>
  <si>
    <t>Will all entry and exit roads and main traffic routes associated with the operation of the concrete batch plant (including batch truck and material delivery truck roads) be paved with a cohesive hard surface that can be maintained intact and cleaned?</t>
  </si>
  <si>
    <t>Section 10: Additional Requirements for Specialty Concrete Batch Plants</t>
  </si>
  <si>
    <t>Will all batch trucks and material delivery trucks remain on the paved surface when entering, conducting primary function, and leaving the property?</t>
  </si>
  <si>
    <t>Will all other traffic areas, except entry and exit roads and main traffic routes, be maintained using the control requirements of subsection (5)(E) of this standard permit.</t>
  </si>
  <si>
    <t>(10)(A)</t>
  </si>
  <si>
    <t>(10)(B)</t>
  </si>
  <si>
    <t>(10)(D)</t>
  </si>
  <si>
    <t>(10)(E)(i)</t>
  </si>
  <si>
    <t>(10)(E)(ii)</t>
  </si>
  <si>
    <t>As an alternative to the requirement in subsection (5)(A) of this standard permit, will the cement/fly ash weigh hopper be vented inside the batch mixer?</t>
  </si>
  <si>
    <t>In lieu of meeting the distance requirements in (10)(D), will the roads and other traffic areas within the buffer distance be bordered by dust suppressing fencing or other barriers along all traffic routes or work areas?</t>
  </si>
  <si>
    <t>What type of device is utilized onsite to warn when silos are reaching capacity?</t>
  </si>
  <si>
    <t>(5)(E)(i)-(iv)</t>
  </si>
  <si>
    <t>control options for roads</t>
  </si>
  <si>
    <t>Covered with a material or tire chips and used in such as, (but not limited to), roofing shingles combination with (i) or (ii) above.</t>
  </si>
  <si>
    <t>Select the third control method, if applicable.</t>
  </si>
  <si>
    <t>Select the second control method, if applicable.</t>
  </si>
  <si>
    <t>Select the fourth control method, if applicable.</t>
  </si>
  <si>
    <t>control options for stockpiles</t>
  </si>
  <si>
    <t>sprinkling with water</t>
  </si>
  <si>
    <t>sprinkling with dust-suppressant chemicals</t>
  </si>
  <si>
    <t>covered</t>
  </si>
  <si>
    <t>Confirm that all material spills will be immediately cleaned up and contained or dampened so dust emissions are minimized.</t>
  </si>
  <si>
    <t>Confirm that none of the concrete additives will emit volatile organic compounds (VOC)?</t>
  </si>
  <si>
    <t>What is the engine exhaust stack height? (ft)</t>
  </si>
  <si>
    <t>De Minimis Facilities, 30 TAC § 116.119</t>
  </si>
  <si>
    <t>Concrete Batch Plant with Enhanced Controls Standard Permit Guidance</t>
  </si>
  <si>
    <t>Concrete Batch Plant with Enhanced Controls Standard Permit</t>
  </si>
  <si>
    <t>Concrete Batch Plant Standard Permit Guidance</t>
  </si>
  <si>
    <t>Concrete Batch Plant Standard Permit</t>
  </si>
  <si>
    <t>How many cubic yards per hour will be produced by this plant?</t>
  </si>
  <si>
    <t>How many cubic yards per day will be produced by this plant?</t>
  </si>
  <si>
    <t>Will the truck drop point for the ready-mix plant be sheltered by an intact three-sided curtain or equivalent dust control technology that extends below the mixer truck-receiving funnel?</t>
  </si>
  <si>
    <t>control options for batch mixer</t>
  </si>
  <si>
    <t>Enclosed batch mixer feed</t>
  </si>
  <si>
    <t>Conducting the entire mixing operation inside an enclosed process building</t>
  </si>
  <si>
    <t>Suction shroud or other pickup device delivering air to a fabric or cartridge filter</t>
  </si>
  <si>
    <t>(10)(C)(i)-(iii)</t>
  </si>
  <si>
    <t>How far from the nearest property line are any vehicles used for the operation of the concrete batch plant (feet)? (Excluding incidental traffic and the entrance and exit of the site.)</t>
  </si>
  <si>
    <t>What is the distance from the suction shroud baghouse exhaust to the closest property line (feet)?
Note: For concrete batch plants that supply concrete for a single public works project, the property line measurements for purposes of compliance with this standard permit shall be made to the outer boundaries of the designated public property, roadway project and associated rights-of-way.</t>
  </si>
  <si>
    <t>What is the average filtering velocity of the fabric or cartridge filter system for the suction shroud or other pickup device (acfm)?</t>
  </si>
  <si>
    <t>Facility Name:</t>
  </si>
  <si>
    <t>(3)(A)-(K)</t>
  </si>
  <si>
    <t>What is the distance from the property line to the nearest piece of stationary equipment? (feet)</t>
  </si>
  <si>
    <t>What is the distance from the property line to the nearest stockpile? (feet)</t>
  </si>
  <si>
    <t>What is the distance from the property line to the nearest area where vehicles will be used for the operation of the concrete batch plant (except for incidental traffic and the entrance and exit to the site)? (feet)</t>
  </si>
  <si>
    <t>Select which method(s) will be used to control emissions from in-plant roads and traffic areas. More than one may be selected using the following rows.</t>
  </si>
  <si>
    <t>How will dust emissions from all stockpiles be minimized at all times?  More than one may be selected using the following rows.</t>
  </si>
  <si>
    <t>3271: Concrete Block and Brick</t>
  </si>
  <si>
    <t>3272: Concrete Products, Except Block and Brick</t>
  </si>
  <si>
    <t>3273: Ready-Mixed Concrete</t>
  </si>
  <si>
    <t>SIC</t>
  </si>
  <si>
    <t>This cell is intentionally left blank.</t>
  </si>
  <si>
    <t>Concrete Batch Plant Standard Permit Checklist - 6004</t>
  </si>
  <si>
    <t>Air Quality Standard Permit for Concrete Batch Plants</t>
  </si>
  <si>
    <t>2. Complete all applicable sections below.</t>
  </si>
  <si>
    <t>Will you meet all of the requirements of Section 3 of the Standard Permit regarding administrative requirements?</t>
  </si>
  <si>
    <t>Will you meet all of the requirements of Section 4 of the Standard Permit regarding public notice?</t>
  </si>
  <si>
    <t>Notes</t>
  </si>
  <si>
    <t>What is the distance from the concrete batch plant to any crushing plant or hot mix asphalt plant? (feet)</t>
  </si>
  <si>
    <t>If less than 550 feet, will the concrete batch plant operate at the same time as the crushing plant or hot mix asphalt plant?</t>
  </si>
  <si>
    <t>Whole sheet grey if enhanced control SP selected on PI-1S</t>
  </si>
  <si>
    <t>grey if distance for 10(D) is greater than or equal to 25</t>
  </si>
  <si>
    <t>greys out if all 9D(ii) distances are greater than or equal to 50</t>
  </si>
  <si>
    <t>greys out if all 8D(ii) distances are greater than or equal to 50</t>
  </si>
  <si>
    <t>grey if entry for 5(I) is greater than or equal to 550</t>
  </si>
  <si>
    <t>grey if using a warning device for 5D</t>
  </si>
  <si>
    <t>grey if using an automatic shut-off device for 5D</t>
  </si>
  <si>
    <t>conditional formatting notes</t>
  </si>
  <si>
    <t>red if I disagree or for no (for most items)</t>
  </si>
  <si>
    <t>grey if this is yes, rest of sheet (except instruction in row 9) greys out</t>
  </si>
  <si>
    <t>grey if row 7 and row 8 are no</t>
  </si>
  <si>
    <t>grey if enhanced control has a selection</t>
  </si>
  <si>
    <t>grey if not an initial</t>
  </si>
  <si>
    <t>grey if no to "is the facility located in any municipality…" row 114</t>
  </si>
  <si>
    <t>expiration date grey if initial project type</t>
  </si>
  <si>
    <t>grey if no on row 66 - are there any other air permits</t>
  </si>
  <si>
    <t>this table grey if no to 59 - are there any other facilities at site under SE, PBR, SP</t>
  </si>
  <si>
    <t>red if temporary is selected and length entered is greater than 180, grey if permanent</t>
  </si>
  <si>
    <r>
      <t xml:space="preserve">This sheet provides information needed by the TCEQ to determine if the proposed project meets all of the requirements of the Standard Permit for Concrete Batch Plants.
</t>
    </r>
    <r>
      <rPr>
        <b/>
        <sz val="11"/>
        <color rgb="FF000000"/>
        <rFont val="Arial"/>
        <family val="2"/>
      </rPr>
      <t xml:space="preserve">Instructions:
</t>
    </r>
    <r>
      <rPr>
        <sz val="11"/>
        <color rgb="FF000000"/>
        <rFont val="Arial"/>
        <family val="2"/>
      </rPr>
      <t>1. Complete all applicable questions below.</t>
    </r>
  </si>
  <si>
    <t>Type of batching that will be accomplished</t>
  </si>
  <si>
    <t>Does the facility operate at night?</t>
  </si>
  <si>
    <t>What is the maximum hours per day?</t>
  </si>
  <si>
    <t>What is the maximum days per week?</t>
  </si>
  <si>
    <t>What is the maximum weeks per year?</t>
  </si>
  <si>
    <t>What is the maximum hours per year?</t>
  </si>
  <si>
    <t>Will sand and aggregate be washed prior to delivery at your facility?</t>
  </si>
  <si>
    <t>Section 1: Maximum operating schedule</t>
  </si>
  <si>
    <t>Section 2: Aggregate Information</t>
  </si>
  <si>
    <t>Additional location for water sprays, if applicable</t>
  </si>
  <si>
    <t>EPN</t>
  </si>
  <si>
    <t>Manufacturer</t>
  </si>
  <si>
    <t>Model Number</t>
  </si>
  <si>
    <t>List the sources being controlled</t>
  </si>
  <si>
    <t>Type of particulate controlled</t>
  </si>
  <si>
    <t>Average expected flow rate (acfm)</t>
  </si>
  <si>
    <t>Particulate grain loading (grain/scf) - inlet</t>
  </si>
  <si>
    <t>Particulate grain loading (grain/scf) - outlet</t>
  </si>
  <si>
    <t>Conditional Formatting Notes</t>
  </si>
  <si>
    <t>Manufacture date</t>
  </si>
  <si>
    <t>Model number</t>
  </si>
  <si>
    <t>Does NSPS JJJJ apply?</t>
  </si>
  <si>
    <t>Does MACT ZZZZ apply?</t>
  </si>
  <si>
    <t>Does NSPS IIII apply?</t>
  </si>
  <si>
    <t>Indicate where water sprays will be used, if applicable</t>
  </si>
  <si>
    <t>Air Quality Standard Permit for Concrete Batch Plants with Enhanced  Controls</t>
  </si>
  <si>
    <t>Effective Date August 16, 2004</t>
  </si>
  <si>
    <t>This air quality standard permit authorizes concrete batch plant facilities which meet all of the conditions listed in sections (1) through (3).</t>
  </si>
  <si>
    <t>A</t>
  </si>
  <si>
    <t>B</t>
  </si>
  <si>
    <t>C</t>
  </si>
  <si>
    <t>D</t>
  </si>
  <si>
    <t>E</t>
  </si>
  <si>
    <t>(i)</t>
  </si>
  <si>
    <t>(ii)</t>
  </si>
  <si>
    <t>F</t>
  </si>
  <si>
    <t>(iii)</t>
  </si>
  <si>
    <t>(iv)</t>
  </si>
  <si>
    <t>(v)</t>
  </si>
  <si>
    <t>G</t>
  </si>
  <si>
    <t>H</t>
  </si>
  <si>
    <t>I</t>
  </si>
  <si>
    <t>J</t>
  </si>
  <si>
    <t>K</t>
  </si>
  <si>
    <t>L</t>
  </si>
  <si>
    <t>each stockpile located within the applicable distance of a property line is contained within a three-walled bunker that extends at least two feet above the top of the stockpile.</t>
  </si>
  <si>
    <t>each road, parking lot, and other traffic area is bordered by dust-suppressing fencing or another barrier at least 12 feet high; and</t>
  </si>
  <si>
    <t>In lieu of meeting the distance requirements for roads and stockpiles of (3)(K)(ii), the following must be followed:</t>
  </si>
  <si>
    <t>if the plant is located in an area that is not subject to municipal zoning regulation, the central baghouse must be located at least 440 yards from any building used as a single or multifamily residence, school, or place of worship at the time the standard permit registration is filed with the commission.</t>
  </si>
  <si>
    <t>stationary equipment, stockpiles, and vehicles used at the plant, except for incidental traffic and vehicles as they enter and exit the site, must be located or operated more than 100 feet from any property line; and</t>
  </si>
  <si>
    <t>The following distance limitations must be met:</t>
  </si>
  <si>
    <t>The bag filter and capture system must be properly designed to accommodate the increased flow from the suction shroud and achieve a control efficiency of at least 99.5   percent.</t>
  </si>
  <si>
    <t>Administrative Requirements</t>
  </si>
  <si>
    <t>Any concrete batch plant authorized under this standard permit must be registered in accordance with 30 TAC § 116.611, Registration to Use a Standard Permit. Owners or operators must submit a completed current PI-1S-CBP, Table 20 and a Concrete Batch Plant with Enhanced Controls Standard Permit checklist and a scaled plot plan of the plant site. Facilities which meet the conditions of this standard permit do not have to meet the emissions and distance limitations listed in 30 TAC § 116.610(a)(1), Applicability.</t>
  </si>
  <si>
    <t>Registration applications must comply with 30 TAC § 116.614 “Standard Permit Fees.”</t>
  </si>
  <si>
    <t>No owner or operator of a concrete batch plant is permitted to begin construction and/or operation without obtaining written approval from the executive director. The time period in 30 TAC § 116.611(b) (45 days) does not apply to facilities registering under this permit. Start of construction of any facility registered under this standard permit must comply with 30 TAC § 116.120 and commence construction within 18 months of written approval from the TCEQ.</t>
  </si>
  <si>
    <t>Applicants are not required to submit air dispersion modeling as a part of any concrete batch plant standard permit application.</t>
  </si>
  <si>
    <t>The following production records must be maintained on site for a rolling 24-month period while the plant is in operation:</t>
  </si>
  <si>
    <t>production rates for each hour of operation demonstrating compliance with (3)(H); and</t>
  </si>
  <si>
    <t>the conveying system for the transfer of cement or fly ash to and from each storage silo must be totally enclosed, operated properly, and maintained without any tears or leaks; and</t>
  </si>
  <si>
    <t>except during cement or fly ash tanker connection or disconnection, each conveying system for the transfer of cement or fly ash must meet the performance standard described in paragraph (3)(B)(iii) of this permit.</t>
  </si>
  <si>
    <t>excluding the suction shroud filter system, each filter system must be designed to meet an outlet grain-loading standard of at least 0.01 grains/dry standard cubic foot;</t>
  </si>
  <si>
    <t>each fabric filter or cartridge filter, and its associated collection system, and any suction shroud must be maintained and operated properly with no tears or leaks;</t>
  </si>
  <si>
    <t>each filter system and each mixer-loading and batch truck-loading emissions control device must meet a performance standard of no visible emissions exceeding 30 seconds in a five-minute period as determined using United States Environmental Protection Agency Test Method 22 as that method existed on September 1,  2003;</t>
  </si>
  <si>
    <t>if a cement or fly ash silo is filled during non-daylight hours, the silo filter system exhaust must be sufficiently illuminated to enable a determination of compliance with the performance standard described by (3)(B)(iii) of this permit;</t>
  </si>
  <si>
    <t>Conveying systems for the transfer of cement or fly ash must meet all of the  following:</t>
  </si>
  <si>
    <t>Design and Operating Requirements</t>
  </si>
  <si>
    <t>Fabric or cartridge filters and collection systems must meet all of the following:</t>
  </si>
  <si>
    <t>the suction shroud baghouse exhaust must be more than 100 feet from any property line;</t>
  </si>
  <si>
    <t>Each stockpile must be sprinkled with water or dust-suppressant chemicals or covered so  as to minimize dust emissions.</t>
  </si>
  <si>
    <t>For the purposes of this standard permit, a “site” is defined as one or more contiguous or adjacent properties which are under common control of the same person (or persons under common control).</t>
  </si>
  <si>
    <t>Public Notice</t>
  </si>
  <si>
    <t>An application for authorization to construct and operate a concrete batch plant under this standard permit is not subject to the public notice requirements in 30 TAC Chapter 39 Subchapters H &amp; K.</t>
  </si>
  <si>
    <t>For authorization to use this standard permit, an applicant must publish notice under this section not later than the earlier of:</t>
  </si>
  <si>
    <t>the 30th day after the date the applicant receives written notice from the executive director that the application is technically complete; or</t>
  </si>
  <si>
    <t>the 75th day after the date the executive director receives the application.</t>
  </si>
  <si>
    <t>The applicant must publish notice at least once in a newspaper of general circulation in the municipality in which the plant is proposed to be located or in the municipality nearest to the proposed location of the plant. If the elementary or middle school nearest to the proposed plant provides a bilingual education program as required by Subchapter B, Chapter 29, Education Code, the applicant must also publish the notice at least once in an additional publication of general circulation in the municipality or county in which the plant is proposed to be located that is published in the language taught in the bilingual education program. This requirement is waived if such a publication does not exist or if the publisher refuses to publish the notice.</t>
  </si>
  <si>
    <t>The notice must include:</t>
  </si>
  <si>
    <t>a brief description of the proposed location and nature of the proposed plant;</t>
  </si>
  <si>
    <t>a description, including a telephone number, of the manner in which the executive director may be contacted for further information;</t>
  </si>
  <si>
    <t>a description, including a telephone number, of the manner in which the applicant may be contacted for further information;</t>
  </si>
  <si>
    <t>the location and hours of operation of the commission's regional office at which a copy of the application is available for review and copying; and</t>
  </si>
  <si>
    <t>a brief description of the public comment process, including the time and location of the public hearing, and the mailing address and deadline for filing written comments.</t>
  </si>
  <si>
    <t>The public comment period begins on the first date notice is published under Subsection (2)(B) and extends to the close of the public hearing.</t>
  </si>
  <si>
    <t>A public hearing must be held not less than 30 days and not more than 45 days after the first date notice is published under Subsection (2)(B). The public hearing must be held in the county in which the plant is proposed to be  located.</t>
  </si>
  <si>
    <t>A public hearing held under this standard permit is not an evidentiary proceeding. Any person may submit an oral or written statement concerning the application at the public hearing.</t>
  </si>
  <si>
    <t>Not later than the 35th day after the date the public hearing is held, the executive director will approve or deny the application for authorization to use the standard permit. The executive director must base the decision on whether the application meets the  requirements of this standard permit. The executive director must consider all comments received during the public comment period and at the public hearing in determining whether to approve the application. If the executive director denies the application, the executive director must state the reasons for the denial and any modifications to the application necessary for the proposed plant to qualify for the authorization.</t>
  </si>
  <si>
    <t>The executive director will issue a written response to any public comments received  related to the issuance of an authorization to use the standard permit at the same time as or as soon as practicable after the executive director grants or denies the application. Issuance of the response after the granting or denial of the application does not affect the validity of the executive director's decision to grant or deny the application. The executive director  will:</t>
  </si>
  <si>
    <t>make the response available to the public.</t>
  </si>
  <si>
    <t>A warning device must be installed on each bulk storage silo.</t>
  </si>
  <si>
    <t>The warning device must be designed to alert the operator in sufficient time for the operator to stop loading operations before the silo is filled to a level that may adversely affect the pollution abatement equipment; and</t>
  </si>
  <si>
    <t>if filling a silo results in failure of the pollution abatement system or failure to meet the performance standard described by paragraph (3)(B)(iii) of this standard permit, the failure must be documented and reported to the commission following the requirements of 30 TAC § 101.201 or § 101.211, as  appropriate.</t>
  </si>
  <si>
    <t>Each road, parking lot, or other area at the plant site that is used by vehicles must be paved with a cohesive hard surface that is properly maintained, cleaned, and watered so as to minimize dust emissions.</t>
  </si>
  <si>
    <t>Material used in the batch that is spilled must be immediately cleaned up and contained or dampened so as to minimize dust emissions.</t>
  </si>
  <si>
    <t>The production of concrete at the site must not exceed 300 cubic yards per hour.</t>
  </si>
  <si>
    <t>Amendments to the Air Quality Standard Permit for Concrete Batch Plants</t>
  </si>
  <si>
    <t>The owner or operator shall follow the notice requirements in 30 TAC Chapter 39, Public Notice, unless a temporary concrete batch plant is exempted from public notice under 30 TAC § 116.178(b), Relocations and Changes of Location of Portable Facilities.</t>
  </si>
  <si>
    <t>30 TAC § 116.614;</t>
  </si>
  <si>
    <t>Auxiliary tank - storage containers used to hold raw materials for use in the batching process not including petroleum products and fuel storage tanks.</t>
  </si>
  <si>
    <t>(vi)</t>
  </si>
  <si>
    <t>(vii)</t>
  </si>
  <si>
    <t>(viii)</t>
  </si>
  <si>
    <t>(ix)</t>
  </si>
  <si>
    <t>(x)</t>
  </si>
  <si>
    <t>(xi)</t>
  </si>
  <si>
    <t>construct dust suppressing fencing or other barriers as a border around roads, other traffic areas, and work areas;</t>
  </si>
  <si>
    <t>Applicability</t>
  </si>
  <si>
    <t>Definitions</t>
  </si>
  <si>
    <t>This air quality standard permit authorizes concrete batch plant facilities that meet all of the conditions listed in sections (1) through (7) and one of sections (8), (9), or (10). If a concrete batch plant operates using sections (8), (9), or (10) of this standard permit and operational changes are proposed that would change the applicable section, the owner or operator shall reregister for the concrete batch plant standard permit prior to operating the change.</t>
  </si>
  <si>
    <t>This standard permit does not authorize emission increases of any air contaminant that is specifically prohibited by a condition or conditions in any permit issued under Title 30 Texas Administrative Code (30 TAC) Chapter 116, Control of Air Pollution by Permits for New Construction or Modification, at the site.</t>
  </si>
  <si>
    <t>Cohesive hard surface - An in-plant road surface preparation including, but not limited to: paving with concrete, asphalt, or other similar surface preparation where the road surface remains intact during vehicle and equipment use and is capable of being cleaned. Cleaning mechanisms may include water washing, sweeping, or vacuuming.</t>
  </si>
  <si>
    <t>This standard permit does not relieve the owner or operator from complying with any other applicable provision of the Texas Health and Safety Code (THSC), Texas Water Code, rules of the Texas Commission on Environmental Quality (TCEQ), or any additional state or federal regulations.</t>
  </si>
  <si>
    <t>Concrete batch plant - For the concrete batch plant standard permit, it is a plant that consists of a concrete batch facility and associated abatement equipment, including, but not limited to: material storage silos, aggregate storage bins, auxiliary storage tanks, conveyors, weigh hoppers, and a mixer. Concrete batch plants can add water, Portland cement, and aggregates into a delivery truck, or the concrete may be prepared in a central mix drum and transferred to a delivery truck for transport. This definition does not include operations that meet the requirements of 30 TAC § 106.141, Batch Mixer or 30 TAC § 106.146, Soil Stabilization Plants.</t>
  </si>
  <si>
    <t>Related project segments - For plants on a Texas Department of Transportation right-of-way, related project segments are one contract with multiple project locations or one contractor with multiple contracts in which separate project limits are in close proximity to each other. A plant that is sited on the right-of-way is usually within project limits.  However, a plant located at an intersection or wider right-of-way outside project limits is acceptable if it can be easily associated with the project.</t>
  </si>
  <si>
    <t>Dust suppressing fencing or other barrier - A manmade obstruction that is at least 12 feet high that is used to prevent fugitive dust from stationary equipment stockpiles, in-plant roads, and traffic areas from leaving the plant property.</t>
  </si>
  <si>
    <t>Permanent concrete batch plant - For the concrete batch plant standard permit, it is a concrete batch plant that is not a temporary or specialty concrete batch plant.</t>
  </si>
  <si>
    <t>Right-of-way of a public works project - Any public works project that is associated with a right-of-way. Examples of right-of-way public works projects are public highways and roads, water and sewer pipelines, electrical transmission lines, and other similar works. A facility must be in or contiguous to the right-of-way of the public works project to be exempt from the public notice requirements listed in Texas Health and Safety Code, § 382.056, Notice of Intent to Obtain Permit or Permit Review; Hearing.</t>
  </si>
  <si>
    <t>Site - The total of all stationary sources located on one or more contiguous or adjacent properties, which are under common control of the same person (or persons under common control).</t>
  </si>
  <si>
    <t>Specialty concrete batch plant - For the concrete batch plant standard permit, it is a concrete batch plant with a low production concrete mixing plant that manufactures concrete less than or equal to 30 cubic yards per hour (cu yd/hr). These plants are typically dedicated to manufacturing precast concrete products, including but not limited to burial vaults, septic tanks, yard ornaments, concrete block and pipe, etc. This does not include small repair projects using mortar, grout, gunite, or other concrete repair materials.</t>
  </si>
  <si>
    <t>Stationary internal combustion engine - For the concrete batch plant standard permit, it is any internal combustion engine that remains at a location for more than 12 consecutive months and is not defined as a nonroad engine according to 40 Code of Federal Regulations (CFR) 89.2, Definitions.</t>
  </si>
  <si>
    <t>Temporary concrete batch plant - For the concrete batch plant standard permit, it is a concrete batch plant that occupies a designated site for not more than 180 consecutive days or that supplies concrete for a single project (single contract or same contractor for related project segments), but not for other unrelated projects.</t>
  </si>
  <si>
    <t>Traffic areas - For the concrete batch plant standard permit, it is an area within the concrete batch plant that includes stockpiles and the area where mobile equipment moves or supplies aggregate to the batch plant and trucks supply aggregate and cement.</t>
  </si>
  <si>
    <t>The owner or operator of any concrete batch plant seeking authorization under this standard permit shall register in accordance with 30 TAC § 116.611, Registration to Use a Standard Permit. Owners or operators shall submit a completed, current form PI-1S Registrations for Air Standard Permit, Table 11, Fabric Filters, Table 20, Concrete Batch Plants, and a Concrete Batch Plant Standard Permit checklist.</t>
  </si>
  <si>
    <t>Owners or operators shall also comply with 30 TAC § 116.614, Standard Permit Fees, when they are required to complete public notice under section four of this standard permit.</t>
  </si>
  <si>
    <t>General Requirements</t>
  </si>
  <si>
    <t>Owners or operators shall maintain fabric or cartridge filters and collection systems by meeting all the following:</t>
  </si>
  <si>
    <t>operating them properly with no tears or leaks;</t>
  </si>
  <si>
    <t>using filter systems (including any central filter system) designed to meet a minimum control efficiency of at least 99.5 percent at particle sizes of 2.5 microns and smaller;</t>
  </si>
  <si>
    <t>meeting a performance standard of no visible emissions exceeding 30 seconds in any six-minute period as determined using United States Environmental Protection Agency (EPA) Test Method (TM) 22; and</t>
  </si>
  <si>
    <t>Owners or operators will document and report abatement equipment failure or visible emissions deviations in excess of paragraph (5)(B)(iii) in accordance with 30 TAC Chapter 101, General Air Quality Rules as appropriate.</t>
  </si>
  <si>
    <t>sufficiently illuminating silo filter exhaust systems when cement or fly ash silos are filled during non-daylight hours to enable a determination of compliance with the visible emissions requirement in paragraph (5)(B)(iii) of this standard permit.</t>
  </si>
  <si>
    <t>totally enclose conveying systems to and from storage silos and auxiliary storage tanks, operate them properly, and maintain them with no tears or leaks; and</t>
  </si>
  <si>
    <t>The owner or operator shall install an automatic shut-off or warning device on storage silos.</t>
  </si>
  <si>
    <t>An automatic shut-off device on the silo shall shut down the loading of the silo or auxiliary storage tank prior to reaching its capacity during loading operations, in order to avoid adversely impacting the pollution abatement equipment or other parts of the loading operation.</t>
  </si>
  <si>
    <t>If a warning device is used, it shall alert operators in sufficient time to prevent an adverse impact on the pollution abatement equipment or other parts of the loading operation.  Visible warning devices shall be kept free of particulate build-up at all times.</t>
  </si>
  <si>
    <t>Silo and auxiliary tank warning devices or shut-off systems shall be tested at least once monthly during operations and records shall be kept indicating test and repair results according to subsection (3)(J) of this standard permit. Silo and auxiliary tank loading and unloading shall not be conducted with inoperative or faulty warning or shut-off devices.</t>
  </si>
  <si>
    <t>watering them; or</t>
  </si>
  <si>
    <t>Owners or operators shall control emissions from in-plant roads and traffic areas at all times by:</t>
  </si>
  <si>
    <t>type of fuel used to power engines authorized by this standard permit.</t>
  </si>
  <si>
    <t>demonstration of compliance with subsection (6)(B) of this standard permit; and</t>
  </si>
  <si>
    <t>quarterly visible emissions observations and any corrective actions required to control excess visible emissions;</t>
  </si>
  <si>
    <t>treating them with dust-suppressant chemicals as described in the application of aqueous detergents, surfactants, and other cleaning solutions in the de minimis list; or</t>
  </si>
  <si>
    <t>covering them with a material such as, (but not limited to), roofing shingles or tire chips and used in combination with (i) or (ii) of this subsection; or</t>
  </si>
  <si>
    <t>paving them with a cohesive hard surface that is maintained intact and cleaned.</t>
  </si>
  <si>
    <t>Owners or operators shall use water, dust-suppressant chemicals, or cover stockpiles, as necessary to minimize dust emissions.</t>
  </si>
  <si>
    <t>Owners or operators shall immediately clean up spilled materials. To minimize dust emissions, owners or operators shall contain, or dampen spilled materials.</t>
  </si>
  <si>
    <t>30 TAC § 116.604, Duration and Renewal of Registrations to Use Standard Permits;</t>
  </si>
  <si>
    <t>30 TAC § 116.605(d)(I), Standard Permit Amendment and Revocation;</t>
  </si>
  <si>
    <t>the public notice processes established in THSC, § 382.055, Review and Renewal of Preconstruction Permit;</t>
  </si>
  <si>
    <t>the public notice processes established in THSC, § 382.056;</t>
  </si>
  <si>
    <t>Any claim under this standard permit shall comply with:</t>
  </si>
  <si>
    <t>Concrete additives shall not emit volatile organic compounds (VOCs).</t>
  </si>
  <si>
    <t>When operating multiple concrete batch plants on the same site, the owner or operator shall comply with the appropriate site production limits specified in sections (8), (9), or (10) of this standard permit. If engines are being used for electrical power or equipment operations, then the site is limited to a total of 1,000 hp in simultaneous operation. There are no restrictions to engine operations if the engines will be on site for less than 12 consecutive months.</t>
  </si>
  <si>
    <t>The owner or operator shall locate the concrete batch plant operating under this standard permit at least 550 feet from any crushing plant or hot mix asphalt plant. The owner or operator shall measure from the closest point on the concrete batch plant to the closest point on any other facility. If the owner or operator cannot meet this distance, then the owner or operator shall not operate the concrete batch plant at the same time as the rock crusher, concrete crusher, or hot mix asphalt plant.</t>
  </si>
  <si>
    <t>There shall be no visible fugitive emissions leaving the property. Observations for visible emissions shall be performed and recorded quarterly. The visible emissions determination shall be made during normal plant operations. Observations shall be made on the downwind property line for a minimum of six minutes. If visible emissions are observed, an evaluation must be accomplished in accordance with U.S. Environmental Protection Agency (EPA) Title 40 Code of Federal Regulations Part 60 (40 CFR Part 60), Appendix A, TM 22, using the criteria that visible emissions shall not exceed a cumulative 30 seconds in duration in any six-minute period. If visible emissions exceed the Test Method 22 criteria, immediate action shall be taken to eliminate the excessive visible emissions. The corrective action shall be documented within 24 business hours of completion.</t>
  </si>
  <si>
    <t>Engines</t>
  </si>
  <si>
    <t>the contested case hearing and public notice requirements established in 30 TAC § 55.201(h)(i)(C), Requests for Reconsideration or Contested Case Hearing.</t>
  </si>
  <si>
    <t>the contested case hearing and public notice requirements established in 30 TAC § 55.152(a)(2), Public Comment Period; and</t>
  </si>
  <si>
    <t>This standard permit authorizes operations including planned startup and shutdown emissions. Maintenance activities are not authorized by this standard permit and will need separate authorization, unless the activity can meet the conditions of 30 TAC § 116.119, De Minimis Facilities or Sources.</t>
  </si>
  <si>
    <t>Additional Requirements for Temporary Concrete Plants</t>
  </si>
  <si>
    <t>Planned Maintenance, Startup, and Shutdown (MSS) Activities</t>
  </si>
  <si>
    <t>Additional Requirements for Permanent Concrete Plants</t>
  </si>
  <si>
    <t>In lieu of meeting the buffer distance requirement for roads and stockpiles in subsection (8)(D) of this standard permit owners or operators shall:</t>
  </si>
  <si>
    <t>construct dust suppressing fencing or other barriers as a border around roads, other traffic areas and work areas;</t>
  </si>
  <si>
    <t>construct these borders to a height of at least 12 feet; and</t>
  </si>
  <si>
    <t>contain stockpiles within a three-walled bunker that extends at least two feet above the top of the stockpile.</t>
  </si>
  <si>
    <t>The appropriate TCEQ regional office may approve, without the need of public notice referenced in section (4) of this standard permit, the relocations of a temporary concrete batch plant that has previously been determined by the commission to be in compliance with the technical requirements of the concrete batch plant standard permit version adopted at registration that provides the information listed under subsection (8)(G) and meets one of the following conditions:</t>
  </si>
  <si>
    <t>A registered portable facility is moving to a site in which a portable facility has been located at the site at any time during the previous two years and the site was subject to public notice.</t>
  </si>
  <si>
    <t>A registered portable facility and associated equipment are moving to a site for support of a public works project in which the proposed site is located in or contiguous to the right-of-way of the public works project; or</t>
  </si>
  <si>
    <t>The owner or operator shall not locate or operate stationary equipment, stockpiles, or vehicles used for the operation of the concrete batch plant (except for incidental traffic and the entrance and exit to the site) within 50 feet from any property line.</t>
  </si>
  <si>
    <t>The suction shroud baghouse exhaust shall be at least 100 feet from any property line.</t>
  </si>
  <si>
    <t>The owner or operator shall maintain the following minimum plant buffer distances from any property line, except for temporary concrete plants approved to operate in the right of way of a public works project:</t>
  </si>
  <si>
    <t>For truck mix plants, the owner or operator shall shelter the drop point by an intact three-sided curtain, or equivalent dust control technology that extends below the mixer truck-receiving funnel.</t>
  </si>
  <si>
    <t>The owner or operator shall use a suction shroud or other pickup device at the batch drop point (drum feed for central mix plants) and vent it to a fabric or cartridge filter system operating with a minimum of 5,000 actual cubic feet per minute (acfm) of air.</t>
  </si>
  <si>
    <t>This standard permit authorizes emissions from a stationary compression ignition internal combustion engine (or combination of engines) of no more than 1000 total horsepower.</t>
  </si>
  <si>
    <t>Owners or operators of concrete batch plants that include a stationary compression ignition internal combustion engines shall comply with additional applicable engine requirements in 40 CFR 60 Subpart IIII, Standards of Performance for Stationary Compression Ignition Internal Combustion Engines, 40 CFR 63, Subpart ZZZZ, National Emissions Standards for Hazardous Air Pollutants for Stationary Reciprocating Internal Combustion Engines, 30 TAC Chapter 117, Control of Air Pollution from Nitrogen Compounds, and any other applicable state or federal regulation.</t>
  </si>
  <si>
    <t>Engine exhaust stacks shall be a minimum of eight feet tall.</t>
  </si>
  <si>
    <t>Fuel for the engine shall be liquid fuel with a maximum sulfur content of no more than 0.0015 percent by weight and shall not consist of a blend containing waste oils or solvents.</t>
  </si>
  <si>
    <t>The owner or operator shall limit site production to no more than 300 cubic yards in any one hour and no more than 6,000 cubic yards per day.</t>
  </si>
  <si>
    <t>For relocations meeting subsection (8)(F) of this standard permit, the owner or operator must submit to the regional office and any local air pollution control agency having jurisdiction at least 12 business days prior to locating at the site:</t>
  </si>
  <si>
    <t>The company name, address, company contact, and telephone number;</t>
  </si>
  <si>
    <t>The regulated entity number (RN), customer reference number (CN), applicable permit or registration numbers, and if available, the TCEQ account number;</t>
  </si>
  <si>
    <t>The location from which the facility is moving (current location);</t>
  </si>
  <si>
    <t>A location description of the proposed site (city, county, and exact physical location description);</t>
  </si>
  <si>
    <t>A scaled plot plan that identifies the location of all equipment and stockpiles, and also indicates that the required distances to the property lines can be met;</t>
  </si>
  <si>
    <t>A scaled area map that clearly indicates how the proposed site is contiguous or adjacent to the right-of-way of a public works project (if required);</t>
  </si>
  <si>
    <t>The proposed date for start of construction and expected date for start of operation;</t>
  </si>
  <si>
    <t>The expected time period at the proposed site;</t>
  </si>
  <si>
    <t>The permit or registration number of the portable facility that was located at the proposed site any time during the last two years, and the date the facility was last located there. This information is not necessary if the relocation request is for a public works project that is contiguous or adjacent to the right-of-way of a public works project; and</t>
  </si>
  <si>
    <t>Proof that the proposed site had accomplished public notice, as required by 30 TAC Chapter 39. This proof is not necessary if the relocation request is for a public works project that is contiguous or adjacent to the right-of-way of a public works project.</t>
  </si>
  <si>
    <t>The owner or operator shall maintain the following minimum plant buffer distances from any property line:</t>
  </si>
  <si>
    <t>The suction shroud baghouse exhaust shall be at least 100 feet from any property line;</t>
  </si>
  <si>
    <t>The owner or operator shall not locate or operate stationary equipment, stockpiles, or vehicles used for the operation of the concrete batch plant (except for incidental traffic and the entrance and exit to the site), within 50 feet from any property line.</t>
  </si>
  <si>
    <t>In lieu of meeting the buffer distance requirements for roads and stockpiles of paragraph (9)(D)(ii) of this standard permit, the owner or operator shall:</t>
  </si>
  <si>
    <t>Additional Requirements for Specialty Concrete Batch Plants</t>
  </si>
  <si>
    <t>The owner or operator shall limit site production to no more than 30 cubic yards per hour.</t>
  </si>
  <si>
    <t>As an alternative to the requirement in subsection (5)(A) of this standard permit, the owner or operator may vent the cement/fly ash weigh hopper inside the batch mixer.</t>
  </si>
  <si>
    <t>The owner or operator shall control dust emissions at the batch mixer feed so that no outdoor visible emissions occur by one of the following:</t>
  </si>
  <si>
    <t>The owner or operator shall not operate vehicles used for the operation of the concrete batch plant (except for incidental traffic and the entrance and exit to the site) within a minimum buffer distance of 25 feet from any property line.</t>
  </si>
  <si>
    <t>In lieu of meeting the buffer distance requirement for roads and other traffic areas in subsection (10)(D) of this standard permit, owners or operators shall:</t>
  </si>
  <si>
    <t>using a suction shroud or other pickup device delivering air to a fabric or cartridge filter;</t>
  </si>
  <si>
    <t>The owner or operator shall pave all entry and exit roads and main traffic routes associated with the operation of the concrete batch plant (including batch truck and material delivery truck roads) with a cohesive hard surface that can be maintained intact and shall be cleaned. All batch trucks and material delivery trucks shall remain on the paved surface when entering, conducting primary function, and leaving the property. The owner or operator shall maintain other traffic areas using the control requirements of subsection(5)(E) of this standard permit.</t>
  </si>
  <si>
    <t>using an enclosed batch mixer feed; or</t>
  </si>
  <si>
    <t>conducting the entire mixing operation inside an enclosed process building.</t>
  </si>
  <si>
    <t>construct dust suppressing fencing or other barriers as a border around roads, other traffic areas, and work areas; and</t>
  </si>
  <si>
    <t>construct these barriers borders to a height of at least 12 feet.</t>
  </si>
  <si>
    <t>Renewals shall comply with this standard permit on the later of:</t>
  </si>
  <si>
    <t>The time period in 30 TAC § 116.611(b) (45 days) does not apply to owners or operators registering plants under this standard permit.</t>
  </si>
  <si>
    <t>No owner or operator of a concrete batch plant shall begin construction or operation without obtaining written approval from the TCEQ executive director.</t>
  </si>
  <si>
    <t>the date the facility’s registration is renewed.</t>
  </si>
  <si>
    <t>Owners or operators of temporary concrete plants seeking registration and those already registered for this standard permit that qualify for relocation under subsection (8)(F) are exempt from public notice requirements in section (4) of this standard permit.</t>
  </si>
  <si>
    <t>During start of construction, the owner or operator of a plant shall comply with 30 TAC § 116.120(a)(1), Voiding of Permits, and commence construction within 18 months of written approval from the Executive Director.</t>
  </si>
  <si>
    <t>Owners or operators are not required to submit air dispersion modeling as a part of this concrete batch plant standard permit registration.</t>
  </si>
  <si>
    <t>Owners or operators shall keep written records on site for a rolling 24-month period. Owners or operators shall make these records available at the request of TCEQ personnel or any air pollution control program having jurisdiction. Records shall be maintained on-site for the following including, but not limited to:</t>
  </si>
  <si>
    <t>30 TAC § 101.201, Emissions Event Reporting and Recordkeeping Requirements;</t>
  </si>
  <si>
    <t>30 TAC § 101.211, Scheduled Maintenance, Startup, and Shutdown Reporting and Recordkeeping Requirements;</t>
  </si>
  <si>
    <t>production rate for each hour and day of operation that demonstrates compliance with subsection (8)(A),(9)(A), or (10)(A) of this standard permit, as applicable;</t>
  </si>
  <si>
    <t>all repairs and maintenance of abatement systems;</t>
  </si>
  <si>
    <t>Material Safety Data Sheets for all additives and other chemicals used at the site;</t>
  </si>
  <si>
    <t>road cleaning, application of road dust control, or road maintenance for dust control;</t>
  </si>
  <si>
    <t>stockpile dust suppression;</t>
  </si>
  <si>
    <t>silo warning device or shut-off system tests;</t>
  </si>
  <si>
    <t xml:space="preserve"> All of the following applicable requirements must be met to obtain a Concrete Batch Plant Standard Permit registration. No data is required on this sheet.</t>
  </si>
  <si>
    <t>This cell  is intentionally blank.</t>
  </si>
  <si>
    <t>Press UP or DOWN ARROW in column A to read through the document.</t>
  </si>
  <si>
    <t xml:space="preserve"> All of the following applicable requirements must be met to obtain a Concrete Batch Plant with Enhanced Controls Standard Permit registration. No data is required on this sheet.</t>
  </si>
  <si>
    <t>Section 1: Administrative Requirements</t>
  </si>
  <si>
    <t>Section 2: Public Notice</t>
  </si>
  <si>
    <t>Will you meet all of the requirements of Section 1 of the Standard Permit regarding administrative requirements?</t>
  </si>
  <si>
    <t>(1)(A)-(E)</t>
  </si>
  <si>
    <t>(2)(A)-(F)</t>
  </si>
  <si>
    <t>grey if c44 (are multiple concrete batch plants being operated on the same site?) is no</t>
  </si>
  <si>
    <t>Section 3: Design and Operating Requirements</t>
  </si>
  <si>
    <t>(3)(A)</t>
  </si>
  <si>
    <t>(3)(B)(i)</t>
  </si>
  <si>
    <t>(3)(B)(ii)</t>
  </si>
  <si>
    <t>(3)(B)(iii)</t>
  </si>
  <si>
    <t>Will all filter systems and mixer/truck loading control devices meet visible emissions performance standards?</t>
  </si>
  <si>
    <t>(3)(B)(iv)</t>
  </si>
  <si>
    <t>(3)(C)(i)</t>
  </si>
  <si>
    <t>Will conveying systems to and from the silos be totally enclosed and maintained with no tears or leaks?</t>
  </si>
  <si>
    <t>(3)(C)(ii)</t>
  </si>
  <si>
    <t>(3)(D)</t>
  </si>
  <si>
    <t>(3)(E)</t>
  </si>
  <si>
    <t>(3)(F)</t>
  </si>
  <si>
    <t>(3)(G)</t>
  </si>
  <si>
    <t>Will all material spills be immediately cleaned up and contained or dampened so dust emissions are minimized?</t>
  </si>
  <si>
    <t>(3)(H)</t>
  </si>
  <si>
    <t>(3)(I)</t>
  </si>
  <si>
    <t>(3)(J)</t>
  </si>
  <si>
    <t>(3)(K)(i)</t>
  </si>
  <si>
    <t>(3)(K)(ii)</t>
  </si>
  <si>
    <t>(3)(K)(iii)</t>
  </si>
  <si>
    <t>(3)(L)(i)</t>
  </si>
  <si>
    <t>(3)(L)(ii)</t>
  </si>
  <si>
    <t>Will the fabric/cartridge filter systems and suction shroud be operated properly with no tears or leaks?</t>
  </si>
  <si>
    <t>Will each road, parking lot, or other area at the plant site that is used by vehicles be paved with a cohesive hard surface that will be properly maintained, cleaned, and watered so as to minimize dust emissions?</t>
  </si>
  <si>
    <t>Will the plant be located in an area subject to municipal zoning regulations?</t>
  </si>
  <si>
    <t>What type of device will be installed to warn when silos are reaching capacity?</t>
  </si>
  <si>
    <t>How will emissions from stockpiles be minimized at all times? More than one may be selected using the following rows.</t>
  </si>
  <si>
    <r>
      <t>What is the rate of concrete production on site? (yd</t>
    </r>
    <r>
      <rPr>
        <vertAlign val="superscript"/>
        <sz val="11"/>
        <color rgb="FF000000"/>
        <rFont val="Arial"/>
        <family val="2"/>
      </rPr>
      <t>3</t>
    </r>
    <r>
      <rPr>
        <sz val="11"/>
        <color rgb="FF000000"/>
        <rFont val="Arial"/>
        <family val="2"/>
      </rPr>
      <t>/hr)</t>
    </r>
  </si>
  <si>
    <t>What type of device will be installed at the batch drop point (or drum feed)?</t>
  </si>
  <si>
    <t>What is the distance from the property line to the suction shroud baghouse exhaust (feet)?</t>
  </si>
  <si>
    <t>If there is no municipal zoning, what is the distance from the central baghouse to the nearest building used as a single or multifamily residence, school, or place of worship at the time your application is received by the commission? (yards)</t>
  </si>
  <si>
    <t>What is the control efficiency of the bag filter and capture system? (as a percent)</t>
  </si>
  <si>
    <t>Air Quality Standard Permit for Concrete Batch Plants with Enhanced Controls</t>
  </si>
  <si>
    <t>grey if there are municipal zoning regs</t>
  </si>
  <si>
    <t>grey if distance minimums met</t>
  </si>
  <si>
    <t>Note: A temporary plant is limited to 180 consecutive days on site or for the duration required to complete a single project.</t>
  </si>
  <si>
    <t>other records as required by 30 TAC 101.201 and § 101.211.</t>
  </si>
  <si>
    <t>What is the size of the area which will be covered be aggregate stockpiles? (acres)</t>
  </si>
  <si>
    <t>Horsepower rating</t>
  </si>
  <si>
    <t>Serial number of the equipment to be authorized, if applicable:</t>
  </si>
  <si>
    <t>Does the attached map indicate where the public works right of way is located and the location of the proposed plant?</t>
  </si>
  <si>
    <t>grey if not temporary, also grey if answer to the public works questions above (16) is no</t>
  </si>
  <si>
    <t>How many engines are being authorized with this standard permit registration?</t>
  </si>
  <si>
    <t>grey if 0 engines</t>
  </si>
  <si>
    <t>Are all of the engines the same? Note: specific engine data must be provided in Table 29 in this workbook.</t>
  </si>
  <si>
    <t>grey whole sheet if 0 selected on 6004checklist</t>
  </si>
  <si>
    <t>(6)(B)-(C)</t>
  </si>
  <si>
    <r>
      <t xml:space="preserve">This sheet provides information about the proposed stationary compression ignition internal combustion engines.
</t>
    </r>
    <r>
      <rPr>
        <b/>
        <sz val="11"/>
        <color rgb="FF000000"/>
        <rFont val="Arial"/>
        <family val="2"/>
      </rPr>
      <t xml:space="preserve">Instructions:
</t>
    </r>
    <r>
      <rPr>
        <sz val="11"/>
        <color rgb="FF000000"/>
        <rFont val="Arial"/>
        <family val="2"/>
      </rPr>
      <t>1. Complete all applicable questions below.</t>
    </r>
  </si>
  <si>
    <t>turns red if above 1000</t>
  </si>
  <si>
    <t>grey if 1 selected on 6004 checklist, or if yes selected for all engines being the same</t>
  </si>
  <si>
    <t>grey if 2 selected on 6004 checklist, or if yes selected for all engines being the same</t>
  </si>
  <si>
    <t>grey if permanent or specialty selected on pi-1s</t>
  </si>
  <si>
    <t>grey if temporary or specialty selected on pi-1s</t>
  </si>
  <si>
    <t>grey if permanent or temporary selected on pi-1s</t>
  </si>
  <si>
    <t>Are you requesting to replace equipment that was previously represented?</t>
  </si>
  <si>
    <t>Are you requesting to move authorized equipment to different areas of the plant?</t>
  </si>
  <si>
    <t>grey if change of representations action type not selected above</t>
  </si>
  <si>
    <t>Enter the company name as it appears on the check</t>
  </si>
  <si>
    <t>Enter the fee amount</t>
  </si>
  <si>
    <r>
      <rPr>
        <b/>
        <sz val="11"/>
        <color rgb="FF000000"/>
        <rFont val="Arial"/>
        <family val="2"/>
      </rPr>
      <t>Instructions:</t>
    </r>
    <r>
      <rPr>
        <sz val="11"/>
        <color rgb="FF000000"/>
        <rFont val="Arial"/>
        <family val="2"/>
      </rPr>
      <t xml:space="preserve"> 
1. Complete all questions below.</t>
    </r>
  </si>
  <si>
    <t>6004Checklist</t>
  </si>
  <si>
    <t>6008Checklist</t>
  </si>
  <si>
    <t>Fees</t>
  </si>
  <si>
    <t>Copies</t>
  </si>
  <si>
    <t>6004Requirements</t>
  </si>
  <si>
    <t>6008Requirements</t>
  </si>
  <si>
    <t>PI-1S Registrations for Air Standard Permit - Concrete Batch Plants</t>
  </si>
  <si>
    <t>Public Notice Information and Small Business Classification</t>
  </si>
  <si>
    <t>Fee Verification</t>
  </si>
  <si>
    <t>Concrete Batch Plant with Enhanced Controls Standard Permit Checklist - 6008</t>
  </si>
  <si>
    <t>Concrete Batch Plant Standard Permit Registration Application</t>
  </si>
  <si>
    <t>Table 11: Fabric Filters - Concrete Batch Plants</t>
  </si>
  <si>
    <t>Table 20: Concrete Batch Plants - Concrete Batch Plants</t>
  </si>
  <si>
    <t>Table 29: Reciprocating Engines - Concrete Batch Plants</t>
  </si>
  <si>
    <t>Table 20: Concrete Batch Plants - Concrete Batch Plant Standard Permits</t>
  </si>
  <si>
    <t>Table 11: Fabric Filters - Concrete Batch Plant Standard Permits</t>
  </si>
  <si>
    <t>Table 29: Reciprocating Engines - Concrete Batch Plant Standard Permits</t>
  </si>
  <si>
    <t>Table20-CBP</t>
  </si>
  <si>
    <t>Table11-CBP</t>
  </si>
  <si>
    <t>Table29-CBP</t>
  </si>
  <si>
    <t>Engine 3</t>
  </si>
  <si>
    <t>Horsepower</t>
  </si>
  <si>
    <t>Engine 2</t>
  </si>
  <si>
    <t>Are you requesting to expedite this project?</t>
  </si>
  <si>
    <t>Surcharge amount due</t>
  </si>
  <si>
    <t>Surcharge amount paid</t>
  </si>
  <si>
    <t>https://www.tceq.texas.gov/assets/public/permitting/air/Forms/NewSourceReview/20707.pdf</t>
  </si>
  <si>
    <t>This information can be found at the link below (note, the website is not compatible to Internet Explorer):</t>
  </si>
  <si>
    <r>
      <rPr>
        <b/>
        <sz val="11"/>
        <color theme="1"/>
        <rFont val="Arial"/>
        <family val="2"/>
      </rPr>
      <t>D. County Judge and Presiding Officer</t>
    </r>
    <r>
      <rPr>
        <sz val="11"/>
        <color theme="1"/>
        <rFont val="Arial"/>
        <family val="2"/>
      </rPr>
      <t xml:space="preserve">
We must notify the applicable county judge and presiding officer when an application for a concrete batch plant is received. This information can be obtained at the link below:</t>
    </r>
  </si>
  <si>
    <t>THSC §382.041 requires us not to disclose any information related to manufacturing processes that is marked Confidential. Mark any information related to secret or proprietary processes or methods of manufacture Confidential if you do not want this information in the public file. All confidential information should be separated from the application and submitted as a separate file. Additional information regarding confidential information can be found at the link below:</t>
  </si>
  <si>
    <t>A. Contact Information</t>
  </si>
  <si>
    <r>
      <rPr>
        <b/>
        <sz val="11"/>
        <color theme="1"/>
        <rFont val="Arial"/>
        <family val="2"/>
      </rPr>
      <t>B. Public place</t>
    </r>
    <r>
      <rPr>
        <sz val="11"/>
        <color theme="1"/>
        <rFont val="Arial"/>
        <family val="2"/>
      </rPr>
      <t xml:space="preserve">
Place a copy of the full application (including all of this workbook and all attachments) at a public place in the county where the facilities are or will be located. You must state where in the county the application will be available for public review and comment. The location must be a public place and described in the notice. A public place is a location which is owned and operated by public funds (such as libraries, county courthouses, city halls) and cannot be a commercial enterprise. You are required to pre-arrange this availability with the public place indicated below. The application must remain available from the first day of publication through the designated comment period.
If the application is submitted to the agency with information marked as Confidential, you are required to indicate which specific portions of the application are not being made available to the public. These portions of the application must be accompanied with the following statement: </t>
    </r>
    <r>
      <rPr>
        <b/>
        <i/>
        <sz val="11"/>
        <color theme="1"/>
        <rFont val="Arial"/>
        <family val="2"/>
      </rPr>
      <t>Any request for portions of this application that are marked as confidential must be submitted in writing, pursuant to the Public Information Act, to the TCEQ Public Information Coordinator, MC 197, P.O. Box 13087, Austin, Texas 78711-3087.</t>
    </r>
  </si>
  <si>
    <r>
      <rPr>
        <b/>
        <sz val="11"/>
        <color theme="1"/>
        <rFont val="Arial"/>
        <family val="2"/>
      </rPr>
      <t>C. Alternate Language Publication</t>
    </r>
    <r>
      <rPr>
        <sz val="11"/>
        <color theme="1"/>
        <rFont val="Arial"/>
        <family val="2"/>
      </rPr>
      <t xml:space="preserve">
In some cases, public notice in an alternate language is required. If an elementary or middle school nearest to the facility is in a school district required by the Texas Education Code to have a bilingual program, a bilingual notice will be required. If there is no bilingual program required in the school nearest the facility, but children who would normally attend those schools are eligible to attend bilingual programs elsewhere in the school district, the bilingual notice will also be required. If it is determined that alternate language notice is required, you are responsible for ensuring that the publication in the alternate language is complete and accurate in that language.</t>
    </r>
  </si>
  <si>
    <t>Renewal</t>
  </si>
  <si>
    <t>Are you requesting to increase the operating hours?</t>
  </si>
  <si>
    <t>Are you requesting to increase the production rate?</t>
  </si>
  <si>
    <r>
      <t xml:space="preserve">B. Change of Representation </t>
    </r>
    <r>
      <rPr>
        <b/>
        <sz val="11"/>
        <color rgb="FFC00000"/>
        <rFont val="Arial"/>
        <family val="2"/>
      </rPr>
      <t>(do not leave blank)</t>
    </r>
  </si>
  <si>
    <t>PM/PM10/PM2.5, cement dust</t>
  </si>
  <si>
    <t xml:space="preserve">Initial (move to a new location) </t>
  </si>
  <si>
    <t>Initial</t>
  </si>
  <si>
    <t>Are you requesting to decrease the operating hours?</t>
  </si>
  <si>
    <t>Are you requesting to decrease the production rate?</t>
  </si>
  <si>
    <t>grey if only 1 silo</t>
  </si>
  <si>
    <t>grey if 1 silo or if they say all silos are the same.</t>
  </si>
  <si>
    <t>grey if 7 silos or if they say all silos are the same.</t>
  </si>
  <si>
    <t>grey if 6 silos or if they say all silos are the same.</t>
  </si>
  <si>
    <t>grey if 5 silos or if they say all silos are the same.</t>
  </si>
  <si>
    <t>grey if 4 silos or if they say all silos are the same.</t>
  </si>
  <si>
    <t>grey if 3 silos or if they say all silos are the same.</t>
  </si>
  <si>
    <t>grey if 2 silos or if they say all silos are the same.</t>
  </si>
  <si>
    <t>red if less than average</t>
  </si>
  <si>
    <t>https://statutes.capitol.texas.gov/Docs/HS/htm/HS.382.htm#382.05199</t>
  </si>
  <si>
    <r>
      <t xml:space="preserve">This sheet is intended to assist in this determination of public notice requirements and is not a replacement for 30 TAC Chapter 39 (Public Notice). </t>
    </r>
    <r>
      <rPr>
        <b/>
        <sz val="11"/>
        <color theme="1"/>
        <rFont val="Arial"/>
        <family val="2"/>
      </rPr>
      <t>If you can see the page header, there are questions applicable to your project on this sheet.</t>
    </r>
  </si>
  <si>
    <t>grey if 6004</t>
  </si>
  <si>
    <t>grey if 6008</t>
  </si>
  <si>
    <t>this section grey if 6008</t>
  </si>
  <si>
    <t>red if yes</t>
  </si>
  <si>
    <t>grey if question(s) above indicate not small business</t>
  </si>
  <si>
    <t>this cell is intentionally left blank</t>
  </si>
  <si>
    <t>Notice required?</t>
  </si>
  <si>
    <t>summary</t>
  </si>
  <si>
    <t>waived because public works?</t>
  </si>
  <si>
    <t>notice required for that project type?</t>
  </si>
  <si>
    <t>whole sheet grey if: not public works, not initial, not initial (move to new location), not renewal, not a change of reps requiring notice</t>
  </si>
  <si>
    <t>Fee required?</t>
  </si>
  <si>
    <t>fee required for that project type</t>
  </si>
  <si>
    <t>whole sheet grey if: not public works, not initial, not initial (move to new location), not renewal, not a change of reps requiring fee</t>
  </si>
  <si>
    <t>Expedited fee</t>
  </si>
  <si>
    <t>grey if no expedite</t>
  </si>
  <si>
    <t>grey if 6008 project type selected, expiration date red if after today</t>
  </si>
  <si>
    <t>grey if 6004 project type selected, expiration date red if after today</t>
  </si>
  <si>
    <t>red if I disagree, and rest of sheet grey</t>
  </si>
  <si>
    <t>grey if permanent</t>
  </si>
  <si>
    <t>grey if length of time is less than or equal to 180, grey if permanent</t>
  </si>
  <si>
    <t>Change of representations</t>
  </si>
  <si>
    <r>
      <t xml:space="preserve">This sheet provides information needed by the TCEQ to determine if the proposed project meets all of the requirements of the Standard Permit for Concrete Batch Plants.
</t>
    </r>
    <r>
      <rPr>
        <b/>
        <sz val="11"/>
        <color rgb="FF000000"/>
        <rFont val="Arial"/>
        <family val="2"/>
      </rPr>
      <t xml:space="preserve">Instructions:
</t>
    </r>
    <r>
      <rPr>
        <sz val="11"/>
        <color rgb="FF000000"/>
        <rFont val="Arial"/>
        <family val="2"/>
      </rPr>
      <t>1. Review the standard permit requirements available at the end of this workbook, accessible through with the link below:</t>
    </r>
  </si>
  <si>
    <t>header changes to "all silos" if they indicate the silos are the same on table 20</t>
  </si>
  <si>
    <t>Is this a portable facility moving to a site for support of a public works project in which the proposed site is located in or contiguous to the right-of-way of the public works project?</t>
  </si>
  <si>
    <t>Is this a portable facility moving to a site in which a portable facility was located at the site at any time during the previous two years and was the site subject to public notice?</t>
  </si>
  <si>
    <t>Registrations are issued to either the facility owner or operator, commonly referred to as the applicant or registration holder. List the legal name of the company, corporation, partnership, or person who is applying for the registration. We will verify the legal name with the Texas Secretary of State at (512) 463-5555 or at the link below:</t>
  </si>
  <si>
    <t>Note: All correspondence and issued permit documents will be sent via e- mail within one business day of TCEQ’s decision. Ensure that the e-mail address provided for the company official is the most appropriate to receive time-sensitive correspondence from the TCEQ.</t>
  </si>
  <si>
    <t>III. Registration Information</t>
  </si>
  <si>
    <t>All representations regarding construction plans and operation procedures contained in the registration application shall be conditions upon which the registration is issued. (30 TAC § 116.615)</t>
  </si>
  <si>
    <t>The owner or operator shall install a suction shroud or other pickup device at the batch drop point (drum feed for central mix plants) and vent it to a fabric/cartridge filter system with a minimum of 5,000 acfm.</t>
  </si>
  <si>
    <t>B. Company Information</t>
  </si>
  <si>
    <r>
      <t xml:space="preserve">C. Company Official Contact Information: </t>
    </r>
    <r>
      <rPr>
        <sz val="11"/>
        <color theme="1"/>
        <rFont val="Arial"/>
        <family val="2"/>
      </rPr>
      <t>must not be a consultant</t>
    </r>
  </si>
  <si>
    <r>
      <t xml:space="preserve">D. Technical Contact Information: </t>
    </r>
    <r>
      <rPr>
        <sz val="11"/>
        <color theme="1"/>
        <rFont val="Arial"/>
        <family val="2"/>
      </rPr>
      <t>This person must have the authority to make binding agreements and representations on behalf of the applicant and may be a consultant.</t>
    </r>
    <r>
      <rPr>
        <b/>
        <sz val="11"/>
        <color theme="1"/>
        <rFont val="Arial"/>
        <family val="2"/>
      </rPr>
      <t xml:space="preserve"> Additional technical contact(s) can be provided in a cover letter.</t>
    </r>
  </si>
  <si>
    <t>A. Other Facilities at this Site Authorized by Standard Exemption, PBR, or Standard Permit</t>
  </si>
  <si>
    <t>B. Other Air Preconstruction Permits</t>
  </si>
  <si>
    <t>C. Associated Federal Operating Permits</t>
  </si>
  <si>
    <t xml:space="preserve">E. Assigned Numbers </t>
  </si>
  <si>
    <t>Is a registered portable facility moving to a site for support of a public works project in which the proposed site is located in or contiguous to the right-of-way of the public works project? (Section 8(F)(i) of Standard Permit 6004)</t>
  </si>
  <si>
    <t>Is a registered portable facility moving to a site in which a portable facility was located at the site at any time during the previous two years and was the site subject to public notice? (Section 8(F)(ii) of Standard Permit 6004)</t>
  </si>
  <si>
    <t>If at least one of the (8)(F) conditions are met, forward the required information to the appropriate regional office for final decision using Form TCEQ-20122. An application (this workbook) is not required for the TCEQ Air Permits Division. Note, prior written approval from the regional office is required prior to start of construction. (Section 8(G) of Standard Permit 6004)</t>
  </si>
  <si>
    <t>Will cement and/or fly ash silo filter exhausts be equipped with sufficient illumination to observe visible emissions performance if filled during non-daylight hours?</t>
  </si>
  <si>
    <t>During cement/fly ash storage silo filling, except for connecting or disconnecting, will you keep a standard of having no visible emissions for more than 30 seconds in any six-minute period from the conveying system?</t>
  </si>
  <si>
    <t>How will cement/fly ash storage silos and weigh hoppers be vented?</t>
  </si>
  <si>
    <t>Will cement and/or fly ash silo filter exhausts be equipped with sufficient illumination to observe visible emissions performance if the silo(s) are filled during non-daylight hours?</t>
  </si>
  <si>
    <t>Owners or operators shall vent all cement/fly ash storage silos, weigh hoppers, and auxiliary storage tanks to a fabric/cartridge filter or to a central fabric/cartridge filter system except as allowed by subsection (10)(B).</t>
  </si>
  <si>
    <t>When transferring cement/fly ash, owners or operators shall:</t>
  </si>
  <si>
    <t>maintain the conveying system using a performance standard of no visible emissions exceeding 30 seconds in any six-minute period as determined using EPA TM 22, except during cement and fly ash tanker connect and disconnect.</t>
  </si>
  <si>
    <t>Each cement/fly ash storage silo and weigh hopper must be equipped with a fabric or cartridge filter or vented to a fabric or cartridge filter  system.</t>
  </si>
  <si>
    <t>Does the applicant have unpaid delinquent fees and/or penalties owed to the TCEQ?
This form will not be processed until all delinquent fees and/or penalties owed to the TCEQ or the Office of the Attorney General on behalf of the TCEQ are paid in accordance with the Delinquent Fee and Penalty Protocol. For more information regarding Delinquent Fees and Penalties, go to the TCEQ website at the link below:</t>
  </si>
  <si>
    <t>mail the response to each person who filed a comment; and</t>
  </si>
  <si>
    <t>Are you requesting to change the method of control of emissions for an already authorized piece of equipment?</t>
  </si>
  <si>
    <t>Are you requesting to change the character of the emissions or a new pollutant?</t>
  </si>
  <si>
    <t>Are you requesting to increase the discharge of a pollutant already authorized?</t>
  </si>
  <si>
    <t>What is the outlet rate of the filter systems (gr/dscf), excluding the suction shroud filter system?</t>
  </si>
  <si>
    <t>Will planned maintenance activities receive separate authorization, unless the activity can meet the conditions of 30 TAC § 116.119, De Minimis Facilities or Sources?</t>
  </si>
  <si>
    <t>In lieu of meeting the distance requirements for roads and stockpiles in (9)(D)(ii), will the roads and other traffic areas within the buffer distance be bordered dust suppressing fencing or other barriers along all traffic routes or work areas?</t>
  </si>
  <si>
    <t>In lieu of meeting the 50 foot distance requirements for roads and stockpiles in (8)(D)(ii), will the roads and other traffic areas within the buffer distance be bordered with dust suppressing fencing or other barriers along all traffic routes or work areas?</t>
  </si>
  <si>
    <t>I. Expedited Permitting Request</t>
  </si>
  <si>
    <t>II. Application Fee</t>
  </si>
  <si>
    <t>III. Payment Information</t>
  </si>
  <si>
    <t>IV. Professional Engineer Seal Requirement</t>
  </si>
  <si>
    <t>Does the purpose of the application associated with this request to expedite benefit the economy of this state or an area of this state. If no, this project does not qualify for expedited permitting.</t>
  </si>
  <si>
    <r>
      <rPr>
        <b/>
        <sz val="14"/>
        <rFont val="Arial"/>
        <family val="2"/>
      </rPr>
      <t>Create Headers:</t>
    </r>
    <r>
      <rPr>
        <b/>
        <sz val="10"/>
        <rFont val="Arial"/>
        <family val="2"/>
      </rPr>
      <t xml:space="preserve">
</t>
    </r>
    <r>
      <rPr>
        <sz val="11"/>
        <rFont val="Arial"/>
        <family val="2"/>
      </rPr>
      <t>1. Right-click one of the workbook's sheet tabs and "Select All Sheets."
2. Enter the "Page Layout View" by using the navigation ribbon's View &gt; Workbook Views &gt; Page Layout, or by clicking the page layout icon in the lower-left corner of Excel.
3. Add the date, registration number (if known), and company name to the upper-right header. Use a second line if the company name is more than 30 characters.</t>
    </r>
  </si>
  <si>
    <t>Filter System 2</t>
  </si>
  <si>
    <t>Filter System 3</t>
  </si>
  <si>
    <t>Filter System 4</t>
  </si>
  <si>
    <t>Filter System 5</t>
  </si>
  <si>
    <t>Filter System 6</t>
  </si>
  <si>
    <t>Filter System 7</t>
  </si>
  <si>
    <t>Filter System 8</t>
  </si>
  <si>
    <t>Section 3: Filter System Information</t>
  </si>
  <si>
    <t>How many filter systems will this plant have?</t>
  </si>
  <si>
    <t>Will all filter systems be operated the same way?</t>
  </si>
  <si>
    <t>G. Are details for each different filter system attached?</t>
  </si>
  <si>
    <t>Is there a description of the principle operation for each different filter system?</t>
  </si>
  <si>
    <t>Select second method, if applicable.</t>
  </si>
  <si>
    <t>Select third method, if applicable.</t>
  </si>
  <si>
    <t>Vented to central fabric/cartridge filter system</t>
  </si>
  <si>
    <t>Vented to fabric/cartridge filter</t>
  </si>
  <si>
    <t>60045A options</t>
  </si>
  <si>
    <t>Comply with 10(B)</t>
  </si>
  <si>
    <r>
      <rPr>
        <b/>
        <sz val="11"/>
        <color theme="1"/>
        <rFont val="Arial"/>
        <family val="2"/>
      </rPr>
      <t>Instructions:</t>
    </r>
    <r>
      <rPr>
        <sz val="11"/>
        <color theme="1"/>
        <rFont val="Arial"/>
        <family val="2"/>
      </rPr>
      <t xml:space="preserve">
1. Enter information related to the expedited permitting option.
2. If visible, enter payment information.
3. If applicable, submit the application under the seal of a Texas Licensed P.E.</t>
    </r>
  </si>
  <si>
    <t>Is there an assembly drawing (front and top view) of the abatement device drawn to scale clearly showing the design, size, and shape?</t>
  </si>
  <si>
    <t>Provide single project name and any identifying project numbers (for example, indicate TXDOT project name)</t>
  </si>
  <si>
    <t>Single project name and any identifying project numbers (for example, indicate TXDOT project name)</t>
  </si>
  <si>
    <t>Are the storage silos and auxiliary storage tanks controlled by a cartridge or filter system?</t>
  </si>
  <si>
    <t>How will dust emissions at the batch mixer feed or drop point be controlled? More than one may be selected using the following rows.</t>
  </si>
  <si>
    <t>How will the weigh hopper be vented? More than one may be selected using the following rows.</t>
  </si>
  <si>
    <t>During cement/fly ash storage silo(s) filling, except for connecting or disconnecting, will visible emissions exist for more than 30 seconds in any five-minute period from the conveying system?</t>
  </si>
  <si>
    <t>Will you meet all of the requirements of Section 2 of the Standard Permit regarding public notice?</t>
  </si>
  <si>
    <t>Are there any other facilities at this site that are authorized by Exemption, PBR, or Standard Permit?</t>
  </si>
  <si>
    <t>What is the control efficiency of the filter system (including any central filter systems) for particle sizes of 2.5 microns and smaller (%)?</t>
  </si>
  <si>
    <t>Design maximum flow rate (acfm)</t>
  </si>
  <si>
    <t>Does 30 TAC Chapter 117 apply?</t>
  </si>
  <si>
    <r>
      <t>Select from the type of action requested using the drop down. Options include Initial, Change of Representation, Initial (move to a new location), and Renewal.</t>
    </r>
    <r>
      <rPr>
        <b/>
        <sz val="11"/>
        <color theme="1"/>
        <rFont val="Arial"/>
        <family val="2"/>
      </rPr>
      <t xml:space="preserve">
</t>
    </r>
    <r>
      <rPr>
        <sz val="11"/>
        <color theme="1"/>
        <rFont val="Arial"/>
        <family val="2"/>
      </rPr>
      <t xml:space="preserve">Provide the assigned registration number and expiration date if they have been assigned.
</t>
    </r>
    <r>
      <rPr>
        <b/>
        <sz val="11"/>
        <color rgb="FFC00000"/>
        <rFont val="Arial"/>
        <family val="2"/>
      </rPr>
      <t>All cells must be completed for change of representations.</t>
    </r>
  </si>
  <si>
    <t>STEERS</t>
  </si>
  <si>
    <r>
      <t xml:space="preserve">This sheet provides information needed by the TCEQ to determine if the proposed project meets all of the requirements of the Standard Permit for Concrete Batch Plants with Enhanced Controls.
</t>
    </r>
    <r>
      <rPr>
        <b/>
        <sz val="11"/>
        <color rgb="FF000000"/>
        <rFont val="Arial"/>
        <family val="2"/>
      </rPr>
      <t xml:space="preserve">Instructions:
</t>
    </r>
    <r>
      <rPr>
        <sz val="11"/>
        <color rgb="FF000000"/>
        <rFont val="Arial"/>
        <family val="2"/>
      </rPr>
      <t>1. Review the standard permit requirements available at the end of this workbook, accessible through with the link below:</t>
    </r>
  </si>
  <si>
    <t>A suction shroud or other pickup device must be installed at the batch drop point or, in the case of a central mix plant, at the drum feed, and vented to a fabric or cartridge filter system with a minimum capacity of 5,000 cubic feet per minute of air.</t>
  </si>
  <si>
    <t>Are you requesting to add a new facility not previously represented?</t>
  </si>
  <si>
    <t>Is the facility currently registered as a temporary facility in Texas?</t>
  </si>
  <si>
    <t>Enter the check, money order, ePay Voucher, or other transaction number. Enter "STEERS" if submitting and paying through STEERS.</t>
  </si>
  <si>
    <t>Unless submitting through STEERS, you must also submit the Form APD-APS Air Permitting Surcharge Payment to the TCEQ Cashier's office, link to the form below:</t>
  </si>
  <si>
    <t>Does your plot plan clearly mark all distances to other property or structures to demonstrate compliance with all distance, setback, and buffer requirements?</t>
  </si>
  <si>
    <r>
      <rPr>
        <b/>
        <sz val="14"/>
        <color rgb="FF000000"/>
        <rFont val="Arial"/>
        <family val="2"/>
      </rPr>
      <t>To Submit:</t>
    </r>
    <r>
      <rPr>
        <sz val="11"/>
        <color rgb="FF000000"/>
        <rFont val="Arial"/>
        <family val="2"/>
      </rPr>
      <t xml:space="preserve">
1. Complete all required sections leaving no blanks unless the question is optional. You may use the "tab" button or the arrow
    keys to move to the next available cell. Use "enter" to move down a line. Note: dropdowns are case-sensitive.
2. Sections of the workbook which are not applicable for this project will be blocked out as data is entered. Note: if you can see
    the sheet title, there are questions applicable to your project on that sheet.
3. Follow the directions below to create the required workbook header.
4. </t>
    </r>
    <r>
      <rPr>
        <b/>
        <sz val="11"/>
        <color theme="5"/>
        <rFont val="Arial"/>
        <family val="2"/>
      </rPr>
      <t xml:space="preserve">Submittal through STEERS is required as of January 1, 2021. </t>
    </r>
    <r>
      <rPr>
        <sz val="11"/>
        <color rgb="FF000000"/>
        <rFont val="Arial"/>
        <family val="2"/>
      </rPr>
      <t>When submitting through STEERS:
    A. An original signature is not needed.
    B. The system notifies the appropriate regional office and local program of the application materials. You do not need
         to send them anything submitted through STEERS.
    C. You do still need a hard copy for the public place if notice is required.
    D. You can submit attachments with the STEERS submittal.
    E. Confidential information can be submitted without encryption.</t>
    </r>
  </si>
  <si>
    <t>5. Follow the guide on the "Copies" guidance sheet for where to submit the application materials.
6. Updates may be required throughout the review process. Updated workbooks must be submitted electronically. Be sure to
    change the headers accordingly.</t>
  </si>
  <si>
    <r>
      <rPr>
        <b/>
        <sz val="14"/>
        <rFont val="Arial"/>
        <family val="2"/>
      </rPr>
      <t xml:space="preserve">Printing Tips:
</t>
    </r>
    <r>
      <rPr>
        <b/>
        <sz val="11"/>
        <color theme="5"/>
        <rFont val="Arial"/>
        <family val="2"/>
      </rPr>
      <t>While APD does not need a hard copy of this workbook, you will need to print it for public access if notice is required and for sending application updates to the regional offices and local programs.</t>
    </r>
    <r>
      <rPr>
        <b/>
        <sz val="10"/>
        <rFont val="Arial"/>
        <family val="2"/>
      </rPr>
      <t xml:space="preserve">
</t>
    </r>
    <r>
      <rPr>
        <sz val="11"/>
        <rFont val="Arial"/>
        <family val="2"/>
      </rPr>
      <t>1. Do not print any sheets or pages without data entry.
2. The default printing setup for each sheet in the workbook is set for all columns on one sheet of paper. This will make the printout easier to review for future reference. We have also set the print areas to not include the instructions on each sheet.
3. You have access to change all printing settings to fit your needs and printed font size. Some common options include:
    -Change what area you are printing (whole active sheet or a selection);
    -Change the orientation (portrait or landscape);
    -Change the margin size;
    -Change the scaling (all columns on one sheet, full size, your own custom selection, etc.).</t>
    </r>
  </si>
  <si>
    <r>
      <t xml:space="preserve">This sheet provides administrative information needed by the TCEQ.
</t>
    </r>
    <r>
      <rPr>
        <b/>
        <sz val="11"/>
        <color theme="1"/>
        <rFont val="Arial"/>
        <family val="2"/>
      </rPr>
      <t xml:space="preserve">
Instructions:
</t>
    </r>
    <r>
      <rPr>
        <sz val="11"/>
        <color theme="1"/>
        <rFont val="Arial"/>
        <family val="2"/>
      </rPr>
      <t>1. Complete all applicable sections below.</t>
    </r>
  </si>
  <si>
    <r>
      <t xml:space="preserve">This sheet is for requesting expedited permitting and determines application fee requirements for projects which require a fee. </t>
    </r>
    <r>
      <rPr>
        <b/>
        <sz val="11"/>
        <color theme="1"/>
        <rFont val="Arial"/>
        <family val="2"/>
      </rPr>
      <t xml:space="preserve">If you can see the page header, there are questions applicable to your project on this sheet.
</t>
    </r>
    <r>
      <rPr>
        <sz val="11"/>
        <color theme="1"/>
        <rFont val="Arial"/>
        <family val="2"/>
      </rPr>
      <t>Fees are due and payable at the time an application is filed. Required fees must be received before the agency will consider an application to be complete.
As of January 1, 2021, fees must be paid through ePay during the STEERS submitall process. Instructions for online payment through the ePay system can be found at the link below:</t>
    </r>
  </si>
  <si>
    <r>
      <rPr>
        <i/>
        <sz val="11"/>
        <color theme="1"/>
        <rFont val="Arial"/>
        <family val="2"/>
      </rPr>
      <t>This worksheet is for informational purposes only. No data is required and you do not need to print this sheet.</t>
    </r>
    <r>
      <rPr>
        <sz val="11"/>
        <color theme="1"/>
        <rFont val="Arial"/>
        <family val="2"/>
      </rPr>
      <t xml:space="preserve">
This worksheet provides guidance on where to send copies of the application materials. </t>
    </r>
    <r>
      <rPr>
        <b/>
        <sz val="11"/>
        <color theme="1"/>
        <rFont val="Arial"/>
        <family val="2"/>
      </rPr>
      <t xml:space="preserve">
Submittal Instructions:</t>
    </r>
    <r>
      <rPr>
        <sz val="11"/>
        <color theme="1"/>
        <rFont val="Arial"/>
        <family val="2"/>
      </rPr>
      <t xml:space="preserve">
1. Submit application materials as indicated below. Processing delays will occur if copies are not sent as noted.
2. Retain a copy for your records.
3. Indicate to whom copies have been sent on the cover letter of any subsequent correspondence.
</t>
    </r>
    <r>
      <rPr>
        <b/>
        <sz val="11"/>
        <color theme="1"/>
        <rFont val="Arial"/>
        <family val="2"/>
      </rPr>
      <t>Subsequent Submittal Instructions:</t>
    </r>
    <r>
      <rPr>
        <sz val="11"/>
        <color theme="1"/>
        <rFont val="Arial"/>
        <family val="2"/>
      </rPr>
      <t xml:space="preserve">
4. All subsequent correspondence should be copied to the TCEQ regional office and local air pollution control program(s), as appropriate. 
5. Indicate the assigned registration number(s), RN, CN, and permit reviewer, if known, on all subsequent correspondence.
6. A copy of all application materials must be maintained on-site. For sites that normally operate unattended, a copy must be maintained at an office within Texas that has operational control of the site.
</t>
    </r>
    <r>
      <rPr>
        <b/>
        <sz val="11"/>
        <color theme="1"/>
        <rFont val="Arial"/>
        <family val="2"/>
      </rPr>
      <t xml:space="preserve">Notes:
</t>
    </r>
    <r>
      <rPr>
        <sz val="11"/>
        <color theme="1"/>
        <rFont val="Arial"/>
        <family val="2"/>
      </rPr>
      <t xml:space="preserve">- </t>
    </r>
    <r>
      <rPr>
        <b/>
        <sz val="11"/>
        <color theme="5"/>
        <rFont val="Arial"/>
        <family val="2"/>
      </rPr>
      <t xml:space="preserve">Submittal through STEERS is required as of January 1, 2021.
</t>
    </r>
    <r>
      <rPr>
        <sz val="11"/>
        <color theme="1"/>
        <rFont val="Arial"/>
        <family val="2"/>
      </rPr>
      <t>- All application and application attachments for APD must be submitted electronically.</t>
    </r>
  </si>
  <si>
    <t>All applications</t>
  </si>
  <si>
    <t>Submit the application through STEERS following the instructions on the Cover sheet.</t>
  </si>
  <si>
    <t>Application (including this PI-1S-CBP application workbook and required attachments)</t>
  </si>
  <si>
    <t>ePay</t>
  </si>
  <si>
    <t>Permit fee and expedited processing surcharge, if expedited processing is requested</t>
  </si>
  <si>
    <t>Copies of updated application materials (such as updated workbook or attachments) -- Note, original materials are automatically sent by STEERS</t>
  </si>
  <si>
    <t>All applications with updates since original submittal</t>
  </si>
  <si>
    <t>All applications with updates since original submittal in an area having jurisdiction</t>
  </si>
  <si>
    <r>
      <rPr>
        <b/>
        <sz val="14"/>
        <rFont val="Arial"/>
        <family val="2"/>
      </rPr>
      <t>To Submit Other Application Materials:</t>
    </r>
    <r>
      <rPr>
        <b/>
        <sz val="10"/>
        <rFont val="Arial"/>
        <family val="2"/>
      </rPr>
      <t xml:space="preserve">
</t>
    </r>
    <r>
      <rPr>
        <b/>
        <sz val="11"/>
        <color theme="5"/>
        <rFont val="Arial"/>
        <family val="2"/>
      </rPr>
      <t>All application attachments must be submitted electronically through STEERS or FTPS. Hard copy courtesy copies of the entire file are not needed by APD.</t>
    </r>
    <r>
      <rPr>
        <sz val="11"/>
        <color theme="5"/>
        <rFont val="Arial"/>
        <family val="2"/>
      </rPr>
      <t xml:space="preserve"> </t>
    </r>
    <r>
      <rPr>
        <sz val="11"/>
        <rFont val="Arial"/>
        <family val="2"/>
      </rPr>
      <t xml:space="preserve">Here are some tips:
1. You must submit all application attachments through STEERS as part of your ePermit application unless:
    a) the file size of an attachment exceeds 50 MB, or
    b) the file type is not accepted (accepted file types are xls, xlsm, txt, pdf, doc, docx, wpd, csv, xml, jpg, gif, tif, and jpeg).
2. Submit all workbook files as an electronic workbook (such as Excel) with all formulas viewable for review (rather than a PDF,
    for example).
3. If the attachment cannot be submitted through STEERS for one of the reasons listed above, submit through email or TCEQ 
    FTPS. If using the FTPS, you will share the files with APIRT@tceq.texas.gov for the initial submittal. Once your project has 
    been assigned, you will share files directly with your reviewer.
4. Do not submit hard copy originals.
5. </t>
    </r>
    <r>
      <rPr>
        <b/>
        <sz val="11"/>
        <color theme="5"/>
        <rFont val="Arial"/>
        <family val="2"/>
      </rPr>
      <t>Confidential files</t>
    </r>
    <r>
      <rPr>
        <sz val="11"/>
        <rFont val="Arial"/>
        <family val="2"/>
      </rPr>
      <t xml:space="preserve"> should be submitted through STEERS or the TCEQ FTPS. All pages must be marked confidential and 
    have confidential in the file name. Confidential submittals must be separate from non-confidential application materials.
    Emails sent to the agency are not encryption protected via Secure Sockets Layers by our server and may be subject to
    interception by common third-party internet tools. Anything marked as confidential will be treated as such by APD staff upon
    receipt.
See the below link for additional information about submitting via FTPS:</t>
    </r>
  </si>
  <si>
    <t>Facilities that meet the conditions of this standard permit do not have to meet the emissions and distance limitations in 30 TAC § 116.610(a)(1).</t>
  </si>
  <si>
    <t>Two years from the effective date; or</t>
  </si>
  <si>
    <t>Effective Date September 22, 2021</t>
  </si>
  <si>
    <t>Beginning on the effective date, all new and modified sources must comply with this standard permit.</t>
  </si>
  <si>
    <t>IV. Plain Language Summary</t>
  </si>
  <si>
    <t>Is a Plain Language Summary as required by 30 TAC § 39.405(k) provided with the application?</t>
  </si>
  <si>
    <t>Is a Plain Language Summary in an alternative language as required by 30 TAC § 39.426(c) provided with the application?</t>
  </si>
  <si>
    <t>TODAY() for PN</t>
  </si>
  <si>
    <t>Texas Commission on Environmental Quality</t>
  </si>
  <si>
    <t>Air Permits Division</t>
  </si>
  <si>
    <t xml:space="preserve">Applications deemed administratively complete by May 1, 2022 must provide a plain language summary of the application to be posted on the TCEQ website. Templates can be found at the link below.	</t>
  </si>
  <si>
    <t>https://www.tceq.texas.gov/permitting/air/guidance/newsourcereview/nsrapp-tools.html</t>
  </si>
  <si>
    <r>
      <t xml:space="preserve">This workbook is a tool available for concrete batch plant standard permit registrations to streamline the review process. This workbook can be used for Standard Permit 6004 for Concrete Batch Plants or Standard Permit 6008 for Concrete Batch Plants with Enhanced Controls. It is required for all 6004 and 6008 applications received on or after September 1, 2020.
Check our website to be sure you </t>
    </r>
    <r>
      <rPr>
        <b/>
        <sz val="11"/>
        <color theme="5"/>
        <rFont val="Arial"/>
        <family val="2"/>
      </rPr>
      <t>use the latest version of the workbook</t>
    </r>
    <r>
      <rPr>
        <sz val="11"/>
        <color rgb="FF000000"/>
        <rFont val="Arial"/>
        <family val="2"/>
      </rPr>
      <t xml:space="preserve"> for all the features and accurate information.
</t>
    </r>
    <r>
      <rPr>
        <b/>
        <sz val="11"/>
        <color theme="5"/>
        <rFont val="Arial"/>
        <family val="2"/>
      </rPr>
      <t>Complete the workbook in order of the sheets.</t>
    </r>
    <r>
      <rPr>
        <b/>
        <sz val="11"/>
        <color rgb="FF000000"/>
        <rFont val="Arial"/>
        <family val="2"/>
      </rPr>
      <t xml:space="preserve"> </t>
    </r>
    <r>
      <rPr>
        <sz val="11"/>
        <color rgb="FF000000"/>
        <rFont val="Arial"/>
        <family val="2"/>
      </rPr>
      <t>Responses and data entered on previous sheets are used throughout the following sheets.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r>
  </si>
  <si>
    <t>TCEQ 20871, Version 5.2</t>
  </si>
  <si>
    <t>I agree</t>
  </si>
  <si>
    <t>Flatiron Dragados, LLC</t>
  </si>
  <si>
    <t>Mr</t>
  </si>
  <si>
    <t>Rob</t>
  </si>
  <si>
    <t>Boyce</t>
  </si>
  <si>
    <t>Construction Manager</t>
  </si>
  <si>
    <t>1620 N. Port Ave.</t>
  </si>
  <si>
    <t>Corpus Christi</t>
  </si>
  <si>
    <t>Texas</t>
  </si>
  <si>
    <t>214-790-1969</t>
  </si>
  <si>
    <t>361-288-2910</t>
  </si>
  <si>
    <t>rboyce@harborbridgeproject.com</t>
  </si>
  <si>
    <t>4041 County Rd 36</t>
  </si>
  <si>
    <t>Robstown</t>
  </si>
  <si>
    <t>0.4 Miles West of Highway 77 or County Road 36</t>
  </si>
  <si>
    <t>Concrete Batch Plant</t>
  </si>
  <si>
    <t>VV9L3TM2BGZ144002</t>
  </si>
  <si>
    <t>New Harbor Bridge Hwy 181 Project</t>
  </si>
  <si>
    <t>Juan "Chuy" Hinojosa</t>
  </si>
  <si>
    <t>Abel Herrero</t>
  </si>
  <si>
    <t>TX</t>
  </si>
  <si>
    <t>Connie Scott</t>
  </si>
  <si>
    <t>901 Leopard Street</t>
  </si>
  <si>
    <t>Standard permit for two concrete batch plants to provide concrete for the New Harbor Bridge Hwy 181 Project in Corpus Christi, TX.</t>
  </si>
  <si>
    <t>N/A</t>
  </si>
  <si>
    <t>Ms.</t>
  </si>
  <si>
    <t>Kimberly</t>
  </si>
  <si>
    <t>Dennis</t>
  </si>
  <si>
    <t>Project Manager</t>
  </si>
  <si>
    <t>POWER Engineers Inc</t>
  </si>
  <si>
    <t>2600 Via Fortuna</t>
  </si>
  <si>
    <t>Suite 450</t>
  </si>
  <si>
    <t>512-579-3822</t>
  </si>
  <si>
    <t>kimberly.dennis@powereng.com</t>
  </si>
  <si>
    <t>Spanish</t>
  </si>
  <si>
    <t>$3,000.00</t>
  </si>
  <si>
    <t>Stockpiles</t>
  </si>
  <si>
    <t>CN605453422</t>
  </si>
  <si>
    <t>Robstown Concrete Batch Plant</t>
  </si>
  <si>
    <t>Warning device</t>
  </si>
  <si>
    <t>Central Mix</t>
  </si>
  <si>
    <t>Central mix</t>
  </si>
  <si>
    <t>WAM Group</t>
  </si>
  <si>
    <t>Silotop R01</t>
  </si>
  <si>
    <t>WAMFLO</t>
  </si>
  <si>
    <t>EPN #11</t>
  </si>
  <si>
    <t>HE Filtration Engineering</t>
  </si>
  <si>
    <t>FLAC4D325</t>
  </si>
  <si>
    <t xml:space="preserve">EPN #8 </t>
  </si>
  <si>
    <t>EPN #9</t>
  </si>
  <si>
    <t xml:space="preserve">EPN #6 </t>
  </si>
  <si>
    <t>EPN #7</t>
  </si>
  <si>
    <t>Initial (move to new location)</t>
  </si>
  <si>
    <t>14245L001</t>
  </si>
  <si>
    <t xml:space="preserve">Plant #1 Cement Silos #1 </t>
  </si>
  <si>
    <t>Plant #1 Cement Silos #2</t>
  </si>
  <si>
    <t xml:space="preserve">Plant #1 Flyash Silo #1 </t>
  </si>
  <si>
    <t>Plant #1 Flyash Silo #2</t>
  </si>
  <si>
    <t>Plant #1 Central Mix/Ready Mix Truck Drop Point</t>
  </si>
  <si>
    <t xml:space="preserve">Concrete Batch Plant #1 </t>
  </si>
  <si>
    <t xml:space="preserve">Atlas </t>
  </si>
  <si>
    <t>XATS 400 J08</t>
  </si>
  <si>
    <t>805 Comanche St</t>
  </si>
  <si>
    <t>La Retama Central Library</t>
  </si>
  <si>
    <t>&lt;1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</si>
</sst>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lt;=9999999]###\-####;\(###\)\ ###\-####"/>
    <numFmt numFmtId="165" formatCode="00000"/>
  </numFmts>
  <fonts count="31" x14ac:knownFonts="1">
    <font>
      <sz val="10"/>
      <color rgb="FF000000"/>
      <name val="Arial"/>
      <family val="2"/>
    </font>
    <font>
      <sz val="11"/>
      <color theme="1"/>
      <name val="Arial"/>
      <family val="2"/>
    </font>
    <font>
      <sz val="11"/>
      <color theme="1"/>
      <name val="Arial"/>
      <family val="2"/>
    </font>
    <font>
      <sz val="11"/>
      <color theme="1"/>
      <name val="Arial"/>
      <family val="2"/>
    </font>
    <font>
      <sz val="10"/>
      <color theme="1"/>
      <name val="Arial"/>
      <family val="2"/>
    </font>
    <font>
      <sz val="11"/>
      <color rgb="FF000000"/>
      <name val="Arial"/>
      <family val="2"/>
    </font>
    <font>
      <b/>
      <sz val="11"/>
      <name val="Arial"/>
      <family val="2"/>
    </font>
    <font>
      <b/>
      <sz val="11"/>
      <color rgb="FF000000"/>
      <name val="Arial"/>
      <family val="2"/>
    </font>
    <font>
      <sz val="10"/>
      <color rgb="FF000000"/>
      <name val="Times New Roman"/>
      <family val="1"/>
    </font>
    <font>
      <b/>
      <sz val="10"/>
      <name val="Arial"/>
      <family val="2"/>
    </font>
    <font>
      <sz val="11"/>
      <color theme="0"/>
      <name val="Arial"/>
      <family val="2"/>
    </font>
    <font>
      <sz val="10"/>
      <color theme="0"/>
      <name val="Arial"/>
      <family val="2"/>
    </font>
    <font>
      <sz val="10"/>
      <color rgb="FF000000"/>
      <name val="Arial"/>
      <family val="2"/>
    </font>
    <font>
      <sz val="1"/>
      <color theme="0"/>
      <name val="Arial"/>
      <family val="2"/>
    </font>
    <font>
      <b/>
      <sz val="11"/>
      <color theme="1"/>
      <name val="Arial"/>
      <family val="2"/>
    </font>
    <font>
      <b/>
      <sz val="14"/>
      <color theme="1"/>
      <name val="Arial"/>
      <family val="2"/>
    </font>
    <font>
      <b/>
      <sz val="14"/>
      <name val="Arial"/>
      <family val="2"/>
    </font>
    <font>
      <b/>
      <sz val="14"/>
      <color rgb="FF000000"/>
      <name val="Arial"/>
      <family val="2"/>
    </font>
    <font>
      <i/>
      <sz val="11"/>
      <color rgb="FF000000"/>
      <name val="Arial"/>
      <family val="2"/>
    </font>
    <font>
      <i/>
      <sz val="11"/>
      <color theme="1"/>
      <name val="Arial"/>
      <family val="2"/>
    </font>
    <font>
      <sz val="11"/>
      <name val="Arial"/>
      <family val="2"/>
    </font>
    <font>
      <b/>
      <i/>
      <sz val="11"/>
      <color theme="1"/>
      <name val="Arial"/>
      <family val="2"/>
    </font>
    <font>
      <sz val="11"/>
      <color theme="10"/>
      <name val="Arial"/>
      <family val="2"/>
    </font>
    <font>
      <sz val="11"/>
      <color theme="1"/>
      <name val="Calibri"/>
      <family val="2"/>
    </font>
    <font>
      <b/>
      <sz val="11"/>
      <color theme="5"/>
      <name val="Arial"/>
      <family val="2"/>
    </font>
    <font>
      <u/>
      <sz val="11"/>
      <color theme="10"/>
      <name val="Arial"/>
      <family val="2"/>
    </font>
    <font>
      <sz val="11"/>
      <color theme="5"/>
      <name val="Arial"/>
      <family val="2"/>
    </font>
    <font>
      <b/>
      <sz val="11"/>
      <color theme="0"/>
      <name val="Arial"/>
      <family val="2"/>
    </font>
    <font>
      <vertAlign val="superscript"/>
      <sz val="11"/>
      <color rgb="FF000000"/>
      <name val="Arial"/>
      <family val="2"/>
    </font>
    <font>
      <b/>
      <sz val="11"/>
      <color rgb="FFC00000"/>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DCFFDC"/>
        <bgColor indexed="64"/>
      </patternFill>
    </fill>
    <fill>
      <patternFill patternType="solid">
        <fgColor rgb="FFDCDCFF"/>
        <bgColor indexed="64"/>
      </patternFill>
    </fill>
    <fill>
      <patternFill patternType="solid">
        <fgColor rgb="FF00B0F0"/>
        <bgColor indexed="64"/>
      </patternFill>
    </fill>
    <fill>
      <patternFill patternType="solid">
        <fgColor rgb="FFD9D9D9"/>
        <bgColor indexed="64"/>
      </patternFill>
    </fill>
    <fill>
      <patternFill patternType="solid">
        <fgColor rgb="FFFFFFCC"/>
        <bgColor indexed="64"/>
      </patternFill>
    </fill>
    <fill>
      <patternFill patternType="solid">
        <fgColor theme="8"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25" fillId="0" borderId="0" applyNumberFormat="0" applyFill="0" applyBorder="0" applyAlignment="0" applyProtection="0"/>
    <xf numFmtId="44" fontId="12" fillId="0" borderId="0" applyFont="0" applyFill="0" applyBorder="0" applyAlignment="0" applyProtection="0"/>
    <xf numFmtId="43" fontId="12" fillId="0" borderId="0" applyFont="0" applyFill="0" applyBorder="0" applyAlignment="0" applyProtection="0"/>
  </cellStyleXfs>
  <cellXfs count="792">
    <xf numFmtId="0" fontId="0" fillId="0" borderId="0" xfId="0" applyAlignment="1">
      <alignment horizontal="left" vertical="top"/>
    </xf>
    <xf numFmtId="0" fontId="5" fillId="0" borderId="0" xfId="0" applyFont="1" applyAlignment="1">
      <alignment horizontal="left" vertical="top"/>
    </xf>
    <xf numFmtId="0" fontId="8" fillId="0" borderId="0" xfId="0" applyFont="1" applyAlignment="1">
      <alignment horizontal="left" vertical="top"/>
    </xf>
    <xf numFmtId="0" fontId="13" fillId="0" borderId="0" xfId="0" applyFont="1" applyAlignment="1">
      <alignment vertical="center"/>
    </xf>
    <xf numFmtId="0" fontId="12" fillId="0" borderId="0" xfId="0" applyFont="1" applyAlignment="1">
      <alignment horizontal="left" vertical="top"/>
    </xf>
    <xf numFmtId="0" fontId="14" fillId="2" borderId="53" xfId="0" applyFont="1" applyFill="1" applyBorder="1" applyAlignment="1">
      <alignment horizontal="left" vertical="top"/>
    </xf>
    <xf numFmtId="0" fontId="14" fillId="2" borderId="48" xfId="0" applyFont="1" applyFill="1" applyBorder="1" applyAlignment="1">
      <alignment horizontal="left" vertical="top"/>
    </xf>
    <xf numFmtId="0" fontId="4" fillId="0" borderId="0" xfId="0" applyFont="1" applyAlignment="1">
      <alignment vertical="center"/>
    </xf>
    <xf numFmtId="0" fontId="0" fillId="0" borderId="0" xfId="0" applyAlignment="1">
      <alignment vertical="top"/>
    </xf>
    <xf numFmtId="0" fontId="0" fillId="0" borderId="0" xfId="0"/>
    <xf numFmtId="0" fontId="0" fillId="9" borderId="56" xfId="0" applyFill="1" applyBorder="1" applyAlignment="1">
      <alignment horizontal="left" vertical="top"/>
    </xf>
    <xf numFmtId="0" fontId="0" fillId="9" borderId="3" xfId="0" applyFill="1" applyBorder="1" applyAlignment="1">
      <alignment horizontal="left" vertical="top"/>
    </xf>
    <xf numFmtId="0" fontId="12" fillId="5" borderId="59" xfId="0" applyFont="1" applyFill="1" applyBorder="1" applyAlignment="1">
      <alignment horizontal="left" vertical="top"/>
    </xf>
    <xf numFmtId="0" fontId="12" fillId="5" borderId="63" xfId="0" applyFont="1" applyFill="1" applyBorder="1" applyAlignment="1">
      <alignment horizontal="left" vertical="top"/>
    </xf>
    <xf numFmtId="0" fontId="5" fillId="3" borderId="9" xfId="0" applyFont="1" applyFill="1" applyBorder="1" applyAlignment="1">
      <alignment horizontal="left" vertical="top" wrapText="1"/>
    </xf>
    <xf numFmtId="0" fontId="3" fillId="0" borderId="0" xfId="0" applyFont="1"/>
    <xf numFmtId="0" fontId="12" fillId="6" borderId="59" xfId="0" applyFont="1" applyFill="1" applyBorder="1" applyAlignment="1">
      <alignment horizontal="left" vertical="top"/>
    </xf>
    <xf numFmtId="0" fontId="0" fillId="6" borderId="59" xfId="0" applyFill="1" applyBorder="1" applyAlignment="1">
      <alignment horizontal="left" vertical="top"/>
    </xf>
    <xf numFmtId="0" fontId="12" fillId="6" borderId="37" xfId="0" applyFont="1" applyFill="1" applyBorder="1" applyAlignment="1">
      <alignment horizontal="left" vertical="top"/>
    </xf>
    <xf numFmtId="0" fontId="12" fillId="6" borderId="55" xfId="0" applyFont="1" applyFill="1" applyBorder="1" applyAlignment="1">
      <alignment horizontal="left" vertical="top"/>
    </xf>
    <xf numFmtId="0" fontId="12" fillId="6" borderId="63" xfId="0" applyFont="1" applyFill="1" applyBorder="1" applyAlignment="1">
      <alignment horizontal="left" vertical="top"/>
    </xf>
    <xf numFmtId="0" fontId="12" fillId="10" borderId="59" xfId="0" applyFont="1" applyFill="1" applyBorder="1" applyAlignment="1">
      <alignment horizontal="left" vertical="top"/>
    </xf>
    <xf numFmtId="0" fontId="12" fillId="10" borderId="37" xfId="0" applyFont="1" applyFill="1" applyBorder="1" applyAlignment="1">
      <alignment horizontal="left" vertical="top"/>
    </xf>
    <xf numFmtId="0" fontId="12" fillId="10" borderId="55" xfId="0" applyFont="1" applyFill="1" applyBorder="1" applyAlignment="1">
      <alignment horizontal="left" vertical="top"/>
    </xf>
    <xf numFmtId="0" fontId="12" fillId="10" borderId="63" xfId="0" applyFont="1" applyFill="1" applyBorder="1" applyAlignment="1">
      <alignment horizontal="left" vertical="top"/>
    </xf>
    <xf numFmtId="0" fontId="0" fillId="10" borderId="37" xfId="0" applyFill="1" applyBorder="1" applyAlignment="1">
      <alignment horizontal="left" vertical="top"/>
    </xf>
    <xf numFmtId="0" fontId="0" fillId="10" borderId="59" xfId="0" applyFill="1" applyBorder="1" applyAlignment="1">
      <alignment horizontal="left" vertical="top"/>
    </xf>
    <xf numFmtId="0" fontId="0" fillId="0" borderId="0" xfId="0" applyAlignment="1">
      <alignment horizontal="left" vertical="top" wrapText="1"/>
    </xf>
    <xf numFmtId="0" fontId="0" fillId="0" borderId="0" xfId="0" applyAlignment="1">
      <alignment wrapText="1"/>
    </xf>
    <xf numFmtId="0" fontId="5" fillId="9" borderId="73" xfId="0" applyFont="1" applyFill="1" applyBorder="1" applyAlignment="1" applyProtection="1">
      <alignment horizontal="left" vertical="top" wrapText="1"/>
      <protection locked="0"/>
    </xf>
    <xf numFmtId="0" fontId="5" fillId="9" borderId="73" xfId="0" applyFont="1" applyFill="1" applyBorder="1" applyAlignment="1" applyProtection="1">
      <alignment horizontal="left" vertical="center" wrapText="1"/>
      <protection locked="0"/>
    </xf>
    <xf numFmtId="0" fontId="5" fillId="9" borderId="31" xfId="0" applyFont="1" applyFill="1" applyBorder="1" applyAlignment="1" applyProtection="1">
      <alignment horizontal="left" vertical="center" wrapText="1"/>
      <protection locked="0"/>
    </xf>
    <xf numFmtId="0" fontId="0" fillId="3" borderId="0" xfId="0" applyFill="1" applyAlignment="1">
      <alignment horizontal="left" vertical="center" wrapText="1"/>
    </xf>
    <xf numFmtId="0" fontId="5" fillId="9" borderId="64" xfId="0" applyFont="1" applyFill="1" applyBorder="1" applyAlignment="1" applyProtection="1">
      <alignment horizontal="left" vertical="center" wrapText="1"/>
      <protection locked="0"/>
    </xf>
    <xf numFmtId="0" fontId="7" fillId="3" borderId="46" xfId="0" applyFont="1" applyFill="1" applyBorder="1" applyAlignment="1">
      <alignment horizontal="left" vertical="top"/>
    </xf>
    <xf numFmtId="0" fontId="14" fillId="3" borderId="74" xfId="1" applyFont="1" applyFill="1" applyBorder="1" applyAlignment="1" applyProtection="1">
      <alignmen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2" xfId="0" applyFont="1" applyBorder="1" applyAlignment="1">
      <alignment horizontal="left" vertical="top" wrapText="1"/>
    </xf>
    <xf numFmtId="0" fontId="0" fillId="0" borderId="0" xfId="0" applyAlignment="1">
      <alignment horizontal="left"/>
    </xf>
    <xf numFmtId="0" fontId="0" fillId="0" borderId="1" xfId="0" applyBorder="1" applyAlignment="1">
      <alignment horizontal="left" vertical="top" wrapText="1"/>
    </xf>
    <xf numFmtId="0" fontId="17" fillId="2" borderId="35" xfId="0" applyFont="1" applyFill="1" applyBorder="1" applyAlignment="1">
      <alignment horizontal="center" vertical="center" wrapText="1"/>
    </xf>
    <xf numFmtId="0" fontId="5" fillId="0" borderId="35" xfId="0" applyFont="1" applyBorder="1" applyAlignment="1">
      <alignment horizontal="left" vertical="top" wrapText="1"/>
    </xf>
    <xf numFmtId="0" fontId="5" fillId="9" borderId="31" xfId="0" applyFont="1" applyFill="1" applyBorder="1" applyAlignment="1" applyProtection="1">
      <alignment horizontal="left" vertical="top" wrapText="1"/>
      <protection locked="0"/>
    </xf>
    <xf numFmtId="0" fontId="5" fillId="0" borderId="53" xfId="0" applyFont="1" applyBorder="1" applyAlignment="1">
      <alignment horizontal="left" vertical="top" wrapText="1"/>
    </xf>
    <xf numFmtId="0" fontId="5" fillId="0" borderId="14" xfId="0" applyFont="1" applyBorder="1" applyAlignment="1">
      <alignment horizontal="left" vertical="top" wrapText="1"/>
    </xf>
    <xf numFmtId="0" fontId="5" fillId="9" borderId="49" xfId="0" applyFont="1" applyFill="1" applyBorder="1" applyAlignment="1" applyProtection="1">
      <alignment horizontal="left" vertical="top" wrapText="1"/>
      <protection locked="0"/>
    </xf>
    <xf numFmtId="0" fontId="24" fillId="3" borderId="48" xfId="0" applyFont="1" applyFill="1" applyBorder="1" applyAlignment="1">
      <alignment horizontal="left" vertical="top" wrapText="1"/>
    </xf>
    <xf numFmtId="0" fontId="5" fillId="9" borderId="51" xfId="0" applyFont="1" applyFill="1" applyBorder="1" applyAlignment="1" applyProtection="1">
      <alignment horizontal="left" vertical="top" wrapText="1"/>
      <protection locked="0"/>
    </xf>
    <xf numFmtId="0" fontId="5" fillId="9" borderId="11" xfId="0" applyFont="1" applyFill="1" applyBorder="1" applyAlignment="1" applyProtection="1">
      <alignment horizontal="left" vertical="top" wrapText="1"/>
      <protection locked="0"/>
    </xf>
    <xf numFmtId="0" fontId="24" fillId="3" borderId="12" xfId="0" applyFont="1" applyFill="1" applyBorder="1" applyAlignment="1">
      <alignment horizontal="left" vertical="top" wrapText="1"/>
    </xf>
    <xf numFmtId="0" fontId="5" fillId="9" borderId="61" xfId="0" applyFont="1" applyFill="1" applyBorder="1" applyAlignment="1" applyProtection="1">
      <alignment horizontal="left" vertical="top" wrapText="1"/>
      <protection locked="0"/>
    </xf>
    <xf numFmtId="0" fontId="27" fillId="3" borderId="52" xfId="0" applyFont="1" applyFill="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9" borderId="2" xfId="0" applyFont="1" applyFill="1" applyBorder="1" applyAlignment="1" applyProtection="1">
      <alignment horizontal="left" vertical="top" wrapText="1"/>
      <protection locked="0"/>
    </xf>
    <xf numFmtId="0" fontId="24" fillId="3" borderId="9" xfId="0" applyFont="1" applyFill="1" applyBorder="1" applyAlignment="1">
      <alignment horizontal="left" vertical="top" wrapText="1"/>
    </xf>
    <xf numFmtId="0" fontId="27" fillId="3" borderId="9" xfId="0" applyFont="1" applyFill="1" applyBorder="1" applyAlignment="1">
      <alignment horizontal="left" vertical="top" wrapText="1"/>
    </xf>
    <xf numFmtId="0" fontId="5" fillId="0" borderId="40" xfId="0" applyFont="1" applyBorder="1" applyAlignment="1">
      <alignment horizontal="left" vertical="top" wrapText="1"/>
    </xf>
    <xf numFmtId="0" fontId="5" fillId="0" borderId="54" xfId="0" applyFont="1" applyBorder="1" applyAlignment="1">
      <alignment horizontal="left" vertical="top" wrapText="1"/>
    </xf>
    <xf numFmtId="0" fontId="10" fillId="0" borderId="58" xfId="0" applyFont="1" applyBorder="1" applyAlignment="1">
      <alignment horizontal="left" vertical="top" wrapText="1"/>
    </xf>
    <xf numFmtId="0" fontId="10" fillId="0" borderId="7" xfId="0" applyFont="1" applyBorder="1" applyAlignment="1">
      <alignment horizontal="left" vertical="top" wrapText="1"/>
    </xf>
    <xf numFmtId="0" fontId="5" fillId="0" borderId="58" xfId="0" applyFont="1" applyBorder="1" applyAlignment="1">
      <alignment horizontal="left" vertical="top" wrapText="1"/>
    </xf>
    <xf numFmtId="0" fontId="5" fillId="0" borderId="18" xfId="0" applyFont="1" applyBorder="1" applyAlignment="1">
      <alignment horizontal="left" vertical="top" wrapText="1"/>
    </xf>
    <xf numFmtId="49" fontId="5" fillId="0" borderId="53" xfId="0" applyNumberFormat="1" applyFont="1" applyBorder="1" applyAlignment="1">
      <alignment horizontal="left" vertical="top" wrapText="1"/>
    </xf>
    <xf numFmtId="0" fontId="5" fillId="0" borderId="60" xfId="0" applyFont="1" applyBorder="1" applyAlignment="1">
      <alignment horizontal="left" vertical="top" wrapText="1"/>
    </xf>
    <xf numFmtId="0" fontId="5" fillId="0" borderId="62" xfId="0" applyFont="1" applyBorder="1" applyAlignment="1">
      <alignment horizontal="left" vertical="top" wrapText="1"/>
    </xf>
    <xf numFmtId="0" fontId="5" fillId="0" borderId="7" xfId="0" applyFont="1" applyBorder="1" applyAlignment="1">
      <alignment horizontal="left" vertical="top" wrapText="1"/>
    </xf>
    <xf numFmtId="0" fontId="10" fillId="0" borderId="18" xfId="0" applyFont="1" applyBorder="1" applyAlignment="1">
      <alignment horizontal="left" vertical="top" wrapText="1"/>
    </xf>
    <xf numFmtId="0" fontId="5" fillId="0" borderId="47" xfId="0" applyFont="1" applyBorder="1" applyAlignment="1">
      <alignment horizontal="left" vertical="top" wrapText="1"/>
    </xf>
    <xf numFmtId="0" fontId="27" fillId="3" borderId="12" xfId="0" applyFont="1" applyFill="1" applyBorder="1" applyAlignment="1">
      <alignment horizontal="left" vertical="top" wrapText="1"/>
    </xf>
    <xf numFmtId="0" fontId="5" fillId="9" borderId="27" xfId="0" applyFont="1" applyFill="1" applyBorder="1" applyAlignment="1" applyProtection="1">
      <alignment horizontal="left" vertical="top" wrapText="1"/>
      <protection locked="0"/>
    </xf>
    <xf numFmtId="0" fontId="17" fillId="2" borderId="35" xfId="0" applyFont="1" applyFill="1" applyBorder="1" applyAlignment="1">
      <alignment vertical="center" wrapText="1"/>
    </xf>
    <xf numFmtId="0" fontId="0" fillId="0" borderId="0" xfId="0" applyAlignment="1">
      <alignment vertical="top" wrapText="1"/>
    </xf>
    <xf numFmtId="0" fontId="5" fillId="9" borderId="71" xfId="0" applyFont="1" applyFill="1" applyBorder="1" applyAlignment="1" applyProtection="1">
      <alignment vertical="top" wrapText="1"/>
      <protection locked="0"/>
    </xf>
    <xf numFmtId="0" fontId="5" fillId="9" borderId="73" xfId="0" applyFont="1" applyFill="1" applyBorder="1" applyAlignment="1" applyProtection="1">
      <alignment vertical="top" wrapText="1"/>
      <protection locked="0"/>
    </xf>
    <xf numFmtId="0" fontId="5" fillId="0" borderId="35" xfId="0" applyFont="1" applyBorder="1" applyAlignment="1">
      <alignment vertical="top" wrapText="1"/>
    </xf>
    <xf numFmtId="0" fontId="5" fillId="9" borderId="14" xfId="0" applyFont="1" applyFill="1" applyBorder="1" applyAlignment="1" applyProtection="1">
      <alignment horizontal="left" vertical="top" wrapText="1"/>
      <protection locked="0"/>
    </xf>
    <xf numFmtId="0" fontId="17" fillId="2" borderId="72" xfId="0" applyFont="1" applyFill="1" applyBorder="1" applyAlignment="1">
      <alignment horizontal="center" vertical="center" wrapText="1"/>
    </xf>
    <xf numFmtId="0" fontId="5" fillId="0" borderId="0" xfId="0" applyFont="1" applyAlignment="1">
      <alignment vertical="top" wrapText="1"/>
    </xf>
    <xf numFmtId="0" fontId="5" fillId="0" borderId="50" xfId="0" applyFont="1" applyBorder="1" applyAlignment="1">
      <alignment vertical="top" wrapText="1"/>
    </xf>
    <xf numFmtId="0" fontId="5" fillId="0" borderId="0" xfId="0" applyFont="1" applyAlignment="1">
      <alignment vertical="top"/>
    </xf>
    <xf numFmtId="0" fontId="5" fillId="0" borderId="8" xfId="0" applyFont="1" applyBorder="1" applyAlignment="1">
      <alignment horizontal="left" vertical="top"/>
    </xf>
    <xf numFmtId="0" fontId="5" fillId="0" borderId="10" xfId="0" applyFont="1" applyBorder="1" applyAlignment="1">
      <alignment horizontal="left" vertical="top"/>
    </xf>
    <xf numFmtId="0" fontId="5" fillId="0" borderId="50" xfId="0" applyFont="1" applyBorder="1" applyAlignment="1">
      <alignment horizontal="left" vertical="top"/>
    </xf>
    <xf numFmtId="0" fontId="5" fillId="0" borderId="8" xfId="0" applyFont="1" applyBorder="1" applyAlignment="1">
      <alignment vertical="top" wrapText="1"/>
    </xf>
    <xf numFmtId="0" fontId="1" fillId="9" borderId="2" xfId="0" applyFont="1" applyFill="1" applyBorder="1" applyAlignment="1" applyProtection="1">
      <alignment horizontal="left" vertical="center"/>
      <protection locked="0"/>
    </xf>
    <xf numFmtId="0" fontId="1" fillId="9" borderId="9" xfId="0" applyFont="1" applyFill="1" applyBorder="1" applyAlignment="1" applyProtection="1">
      <alignment vertical="center"/>
      <protection locked="0"/>
    </xf>
    <xf numFmtId="44" fontId="1" fillId="9" borderId="9" xfId="2" applyFont="1" applyFill="1" applyBorder="1" applyAlignment="1" applyProtection="1">
      <alignment vertical="center"/>
      <protection locked="0"/>
    </xf>
    <xf numFmtId="0" fontId="1" fillId="0" borderId="1" xfId="0" applyFont="1" applyBorder="1" applyAlignment="1">
      <alignment vertical="top" wrapText="1"/>
    </xf>
    <xf numFmtId="0" fontId="1" fillId="0" borderId="1" xfId="1" applyFont="1" applyBorder="1" applyAlignment="1" applyProtection="1">
      <alignment vertical="top" wrapText="1"/>
    </xf>
    <xf numFmtId="0" fontId="1" fillId="0" borderId="10" xfId="0" applyFont="1" applyBorder="1" applyAlignment="1">
      <alignment horizontal="left" vertical="top" wrapText="1"/>
    </xf>
    <xf numFmtId="0" fontId="1" fillId="0" borderId="11" xfId="1" applyFont="1" applyBorder="1" applyAlignment="1" applyProtection="1">
      <alignment vertical="top" wrapText="1"/>
    </xf>
    <xf numFmtId="0" fontId="5" fillId="0" borderId="0" xfId="0" applyFont="1" applyAlignment="1">
      <alignment horizontal="left" vertical="top" wrapText="1"/>
    </xf>
    <xf numFmtId="0" fontId="27" fillId="0" borderId="21" xfId="0" applyFont="1" applyBorder="1" applyAlignment="1">
      <alignment horizontal="left" vertical="top" wrapText="1"/>
    </xf>
    <xf numFmtId="0" fontId="5" fillId="0" borderId="31" xfId="0" applyFont="1" applyBorder="1" applyAlignment="1">
      <alignment horizontal="justify" vertical="top" wrapText="1"/>
    </xf>
    <xf numFmtId="0" fontId="27" fillId="0" borderId="22" xfId="0" applyFont="1" applyBorder="1" applyAlignment="1">
      <alignment horizontal="left" vertical="top" wrapText="1"/>
    </xf>
    <xf numFmtId="0" fontId="10" fillId="0" borderId="28" xfId="0" applyFont="1" applyBorder="1" applyAlignment="1">
      <alignment horizontal="left" vertical="top" wrapText="1"/>
    </xf>
    <xf numFmtId="0" fontId="10" fillId="0" borderId="2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vertical="top" wrapText="1"/>
    </xf>
    <xf numFmtId="0" fontId="5" fillId="0" borderId="54" xfId="0" applyFont="1" applyBorder="1" applyAlignment="1">
      <alignment vertical="top" wrapText="1"/>
    </xf>
    <xf numFmtId="0" fontId="5" fillId="9" borderId="1" xfId="0" applyFont="1" applyFill="1" applyBorder="1" applyAlignment="1" applyProtection="1">
      <alignment vertical="top"/>
      <protection locked="0"/>
    </xf>
    <xf numFmtId="0" fontId="5" fillId="0" borderId="52" xfId="0" applyFont="1" applyBorder="1" applyAlignment="1">
      <alignment horizontal="left" vertical="top"/>
    </xf>
    <xf numFmtId="0" fontId="5" fillId="0" borderId="9" xfId="0" applyFont="1" applyBorder="1" applyAlignment="1">
      <alignment horizontal="lef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9" borderId="71" xfId="0" applyFont="1" applyFill="1" applyBorder="1" applyAlignment="1" applyProtection="1">
      <alignment horizontal="left" vertical="top" wrapText="1"/>
      <protection locked="0"/>
    </xf>
    <xf numFmtId="0" fontId="5" fillId="9" borderId="64" xfId="0" applyFont="1" applyFill="1" applyBorder="1" applyAlignment="1" applyProtection="1">
      <alignment horizontal="left" vertical="top" wrapText="1"/>
      <protection locked="0"/>
    </xf>
    <xf numFmtId="0" fontId="5" fillId="0" borderId="50" xfId="0" applyFont="1" applyBorder="1" applyAlignment="1">
      <alignment horizontal="left" vertical="top" wrapText="1"/>
    </xf>
    <xf numFmtId="0" fontId="5" fillId="9" borderId="1" xfId="0" applyFont="1" applyFill="1" applyBorder="1" applyAlignment="1" applyProtection="1">
      <alignment horizontal="left" vertical="top" wrapText="1"/>
      <protection locked="0"/>
    </xf>
    <xf numFmtId="0" fontId="5" fillId="3" borderId="14" xfId="0" applyFont="1" applyFill="1" applyBorder="1" applyAlignment="1">
      <alignment horizontal="left" vertical="top"/>
    </xf>
    <xf numFmtId="0" fontId="3" fillId="9" borderId="38" xfId="1" applyFont="1" applyFill="1" applyBorder="1" applyAlignment="1" applyProtection="1">
      <alignment vertical="center" wrapText="1"/>
      <protection locked="0"/>
    </xf>
    <xf numFmtId="0" fontId="15" fillId="2" borderId="72" xfId="0" applyFont="1" applyFill="1" applyBorder="1" applyAlignment="1">
      <alignment horizontal="center" vertical="center" wrapText="1"/>
    </xf>
    <xf numFmtId="0" fontId="5" fillId="9" borderId="64" xfId="0" applyFont="1" applyFill="1" applyBorder="1" applyAlignment="1" applyProtection="1">
      <alignment vertical="top" wrapText="1"/>
      <protection locked="0"/>
    </xf>
    <xf numFmtId="0" fontId="11" fillId="0" borderId="0" xfId="0" applyFont="1"/>
    <xf numFmtId="0" fontId="5" fillId="0" borderId="28" xfId="0" applyFont="1" applyBorder="1" applyAlignment="1">
      <alignment horizontal="left" vertical="top" wrapText="1"/>
    </xf>
    <xf numFmtId="0" fontId="5" fillId="0" borderId="27" xfId="0" applyFont="1" applyBorder="1" applyAlignment="1">
      <alignment horizontal="left" vertical="top" wrapText="1"/>
    </xf>
    <xf numFmtId="0" fontId="10" fillId="0" borderId="0" xfId="0" applyFont="1" applyAlignment="1">
      <alignment horizontal="left" vertical="top" wrapText="1"/>
    </xf>
    <xf numFmtId="0" fontId="5" fillId="0" borderId="31" xfId="0" applyFont="1" applyBorder="1" applyAlignment="1">
      <alignment horizontal="left" vertical="top" wrapText="1"/>
    </xf>
    <xf numFmtId="8" fontId="20" fillId="9" borderId="9" xfId="1" applyNumberFormat="1" applyFont="1" applyFill="1" applyBorder="1" applyAlignment="1" applyProtection="1">
      <alignment horizontal="left" vertical="top" wrapText="1"/>
      <protection locked="0"/>
    </xf>
    <xf numFmtId="0" fontId="5" fillId="0" borderId="41" xfId="0" applyFont="1" applyBorder="1" applyAlignment="1">
      <alignment horizontal="left" vertical="top"/>
    </xf>
    <xf numFmtId="0" fontId="5" fillId="0" borderId="21" xfId="0" applyFont="1" applyBorder="1" applyAlignment="1">
      <alignment horizontal="left" vertical="top" wrapText="1"/>
    </xf>
    <xf numFmtId="0" fontId="7" fillId="0" borderId="21" xfId="0" applyFont="1" applyBorder="1" applyAlignment="1">
      <alignment horizontal="left" vertical="top" wrapText="1"/>
    </xf>
    <xf numFmtId="0" fontId="5" fillId="0" borderId="51"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53" xfId="0" applyFont="1" applyBorder="1" applyAlignment="1">
      <alignment vertical="top" wrapText="1"/>
    </xf>
    <xf numFmtId="0" fontId="5" fillId="9" borderId="1" xfId="0" applyFont="1" applyFill="1" applyBorder="1" applyAlignment="1" applyProtection="1">
      <alignment vertical="top" wrapText="1"/>
      <protection locked="0"/>
    </xf>
    <xf numFmtId="0" fontId="5" fillId="9" borderId="46"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center" wrapText="1"/>
      <protection locked="0"/>
    </xf>
    <xf numFmtId="0" fontId="30" fillId="3" borderId="0" xfId="0" applyFont="1" applyFill="1" applyAlignment="1">
      <alignment horizontal="left" vertical="top"/>
    </xf>
    <xf numFmtId="0" fontId="1" fillId="3" borderId="42" xfId="0" applyFont="1" applyFill="1" applyBorder="1" applyAlignment="1">
      <alignment horizontal="left" vertical="center" wrapText="1"/>
    </xf>
    <xf numFmtId="0" fontId="10" fillId="3" borderId="31"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0" fillId="0" borderId="8" xfId="0" applyBorder="1" applyAlignment="1">
      <alignment horizontal="left" vertical="top"/>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12" xfId="0" applyBorder="1" applyAlignment="1">
      <alignment horizontal="left" vertical="top"/>
    </xf>
    <xf numFmtId="0" fontId="0" fillId="0" borderId="10" xfId="0" applyBorder="1" applyAlignment="1">
      <alignment horizontal="left" vertical="top"/>
    </xf>
    <xf numFmtId="0" fontId="3" fillId="9" borderId="52" xfId="0" applyFont="1" applyFill="1" applyBorder="1" applyAlignment="1" applyProtection="1">
      <alignment horizontal="left" vertical="center"/>
      <protection locked="0"/>
    </xf>
    <xf numFmtId="0" fontId="3" fillId="9" borderId="39" xfId="0" applyFont="1" applyFill="1" applyBorder="1" applyAlignment="1" applyProtection="1">
      <alignment horizontal="left" vertical="center"/>
      <protection locked="0"/>
    </xf>
    <xf numFmtId="0" fontId="3" fillId="9" borderId="12" xfId="0" applyFont="1" applyFill="1" applyBorder="1" applyAlignment="1" applyProtection="1">
      <alignment horizontal="left" vertical="center"/>
      <protection locked="0"/>
    </xf>
    <xf numFmtId="8" fontId="0" fillId="0" borderId="0" xfId="0" applyNumberFormat="1" applyAlignment="1">
      <alignment horizontal="left" vertical="top"/>
    </xf>
    <xf numFmtId="0" fontId="5" fillId="0" borderId="27" xfId="0" applyFont="1" applyBorder="1" applyAlignment="1">
      <alignment horizontal="left" vertical="center" wrapText="1"/>
    </xf>
    <xf numFmtId="0" fontId="5" fillId="9" borderId="42" xfId="0" applyFont="1" applyFill="1" applyBorder="1" applyAlignment="1" applyProtection="1">
      <alignment horizontal="left" vertical="center" wrapText="1"/>
      <protection locked="0"/>
    </xf>
    <xf numFmtId="0" fontId="0" fillId="9" borderId="31" xfId="0" applyFill="1" applyBorder="1" applyAlignment="1" applyProtection="1">
      <alignment horizontal="left" vertical="center" wrapText="1"/>
      <protection locked="0"/>
    </xf>
    <xf numFmtId="0" fontId="0" fillId="9" borderId="31" xfId="0" applyFill="1" applyBorder="1" applyAlignment="1" applyProtection="1">
      <alignment horizontal="left" vertical="top"/>
      <protection locked="0"/>
    </xf>
    <xf numFmtId="0" fontId="3" fillId="9" borderId="52" xfId="0" applyFont="1" applyFill="1" applyBorder="1" applyAlignment="1" applyProtection="1">
      <alignment horizontal="center" vertical="center"/>
      <protection locked="0"/>
    </xf>
    <xf numFmtId="0" fontId="1" fillId="9" borderId="9" xfId="0" applyFont="1" applyFill="1" applyBorder="1" applyAlignment="1" applyProtection="1">
      <alignment horizontal="center" vertical="center"/>
      <protection locked="0"/>
    </xf>
    <xf numFmtId="0" fontId="14" fillId="3" borderId="77" xfId="1" applyFont="1" applyFill="1" applyBorder="1" applyAlignment="1" applyProtection="1">
      <alignment vertical="top" wrapText="1"/>
    </xf>
    <xf numFmtId="14" fontId="3" fillId="9" borderId="19" xfId="1" applyNumberFormat="1" applyFont="1" applyFill="1" applyBorder="1" applyAlignment="1" applyProtection="1">
      <alignment vertical="center" wrapText="1"/>
      <protection locked="0"/>
    </xf>
    <xf numFmtId="14" fontId="3" fillId="9" borderId="75" xfId="1" applyNumberFormat="1" applyFont="1" applyFill="1" applyBorder="1" applyAlignment="1" applyProtection="1">
      <alignment vertical="center" wrapText="1"/>
      <protection locked="0"/>
    </xf>
    <xf numFmtId="0" fontId="20" fillId="9" borderId="9" xfId="0" applyFont="1" applyFill="1" applyBorder="1" applyAlignment="1" applyProtection="1">
      <alignment vertical="top"/>
      <protection locked="0"/>
    </xf>
    <xf numFmtId="0" fontId="20" fillId="9" borderId="9" xfId="0" applyFont="1" applyFill="1" applyBorder="1" applyAlignment="1" applyProtection="1">
      <alignment vertical="center" wrapText="1"/>
      <protection locked="0"/>
    </xf>
    <xf numFmtId="0" fontId="3" fillId="9" borderId="9"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52" xfId="0" applyFont="1" applyFill="1" applyBorder="1" applyAlignment="1" applyProtection="1">
      <alignment horizontal="left" vertical="center" wrapText="1"/>
      <protection locked="0"/>
    </xf>
    <xf numFmtId="0" fontId="3" fillId="9" borderId="43" xfId="0" applyFont="1" applyFill="1" applyBorder="1" applyAlignment="1" applyProtection="1">
      <alignment horizontal="left" vertical="center"/>
      <protection locked="0"/>
    </xf>
    <xf numFmtId="0" fontId="3" fillId="9" borderId="9" xfId="0" applyFont="1" applyFill="1" applyBorder="1" applyAlignment="1" applyProtection="1">
      <alignment horizontal="left" vertical="center"/>
      <protection locked="0"/>
    </xf>
    <xf numFmtId="0" fontId="5" fillId="0" borderId="72" xfId="0" applyFont="1" applyBorder="1" applyAlignment="1">
      <alignment vertical="top" wrapText="1"/>
    </xf>
    <xf numFmtId="0" fontId="17" fillId="2" borderId="72" xfId="0" applyFont="1" applyFill="1" applyBorder="1" applyAlignment="1">
      <alignment horizontal="center" vertical="top" wrapText="1"/>
    </xf>
    <xf numFmtId="0" fontId="5" fillId="0" borderId="72" xfId="0" applyFont="1" applyBorder="1" applyAlignment="1">
      <alignment horizontal="left" vertical="top" wrapText="1"/>
    </xf>
    <xf numFmtId="0" fontId="5" fillId="3" borderId="48" xfId="0" applyFont="1" applyFill="1" applyBorder="1" applyAlignment="1">
      <alignment vertical="top" wrapText="1"/>
    </xf>
    <xf numFmtId="0" fontId="17" fillId="2" borderId="72" xfId="0" applyFont="1" applyFill="1" applyBorder="1" applyAlignment="1">
      <alignment vertical="center" wrapText="1"/>
    </xf>
    <xf numFmtId="0" fontId="15" fillId="2" borderId="42" xfId="0" applyFont="1" applyFill="1" applyBorder="1" applyAlignment="1">
      <alignment horizontal="center" vertical="top" wrapText="1"/>
    </xf>
    <xf numFmtId="0" fontId="1" fillId="9" borderId="31" xfId="0" applyFont="1" applyFill="1" applyBorder="1" applyAlignment="1" applyProtection="1">
      <alignment horizontal="left" vertical="center" wrapText="1"/>
      <protection locked="0"/>
    </xf>
    <xf numFmtId="0" fontId="5" fillId="9" borderId="27" xfId="0" applyFont="1" applyFill="1" applyBorder="1" applyAlignment="1" applyProtection="1">
      <alignment horizontal="left" vertical="center" wrapText="1"/>
      <protection locked="0"/>
    </xf>
    <xf numFmtId="0" fontId="1" fillId="9" borderId="52" xfId="0" applyFont="1" applyFill="1" applyBorder="1" applyAlignment="1" applyProtection="1">
      <alignment horizontal="left" vertical="center"/>
      <protection locked="0"/>
    </xf>
    <xf numFmtId="0" fontId="1" fillId="9" borderId="9" xfId="0" applyFont="1" applyFill="1" applyBorder="1" applyAlignment="1" applyProtection="1">
      <alignment horizontal="left" vertical="top"/>
      <protection locked="0"/>
    </xf>
    <xf numFmtId="0" fontId="1" fillId="0" borderId="12" xfId="0" applyFont="1" applyBorder="1" applyAlignment="1">
      <alignment horizontal="left" vertical="top"/>
    </xf>
    <xf numFmtId="0" fontId="10" fillId="0" borderId="33" xfId="0" applyFont="1" applyBorder="1" applyAlignment="1">
      <alignment vertical="top" wrapText="1"/>
    </xf>
    <xf numFmtId="0" fontId="10" fillId="0" borderId="35" xfId="0" applyFont="1" applyBorder="1" applyAlignment="1">
      <alignment vertical="top" wrapText="1"/>
    </xf>
    <xf numFmtId="0" fontId="5" fillId="9" borderId="42" xfId="0" applyFont="1" applyFill="1" applyBorder="1" applyAlignment="1" applyProtection="1">
      <alignment horizontal="left" vertical="top" wrapText="1"/>
      <protection locked="0"/>
    </xf>
    <xf numFmtId="0" fontId="10" fillId="0" borderId="21" xfId="0" applyFont="1" applyBorder="1" applyAlignment="1">
      <alignment horizontal="left" vertical="top"/>
    </xf>
    <xf numFmtId="0" fontId="10" fillId="0" borderId="22" xfId="0" applyFont="1" applyBorder="1" applyAlignment="1">
      <alignment horizontal="left" vertical="top" wrapText="1"/>
    </xf>
    <xf numFmtId="0" fontId="5" fillId="9" borderId="71" xfId="0" applyFont="1" applyFill="1" applyBorder="1" applyAlignment="1" applyProtection="1">
      <alignment horizontal="left" vertical="center" wrapText="1"/>
      <protection locked="0"/>
    </xf>
    <xf numFmtId="0" fontId="7" fillId="0" borderId="53" xfId="0" applyFont="1" applyBorder="1" applyAlignment="1">
      <alignment horizontal="left" vertical="top" wrapText="1"/>
    </xf>
    <xf numFmtId="0" fontId="7" fillId="0" borderId="14" xfId="0" applyFont="1" applyBorder="1" applyAlignment="1">
      <alignment horizontal="left" vertical="top" wrapText="1"/>
    </xf>
    <xf numFmtId="0" fontId="7" fillId="0" borderId="49" xfId="0" applyFont="1" applyBorder="1" applyAlignment="1">
      <alignment horizontal="left" vertical="top" wrapText="1"/>
    </xf>
    <xf numFmtId="0" fontId="7" fillId="0" borderId="48" xfId="0" applyFont="1" applyBorder="1" applyAlignment="1">
      <alignment horizontal="left" vertical="top" wrapText="1"/>
    </xf>
    <xf numFmtId="0" fontId="1" fillId="0" borderId="7" xfId="0" applyFont="1" applyBorder="1" applyAlignment="1">
      <alignment horizontal="left" vertical="top" wrapText="1"/>
    </xf>
    <xf numFmtId="0" fontId="1" fillId="0" borderId="3" xfId="0" applyFont="1" applyBorder="1" applyAlignment="1">
      <alignment vertical="top" wrapText="1"/>
    </xf>
    <xf numFmtId="0" fontId="1" fillId="0" borderId="13" xfId="0" applyFont="1" applyBorder="1" applyAlignment="1">
      <alignment horizontal="left" vertical="top" wrapText="1"/>
    </xf>
    <xf numFmtId="0" fontId="14" fillId="2" borderId="14" xfId="0" applyFont="1" applyFill="1" applyBorder="1" applyAlignment="1">
      <alignment vertical="top"/>
    </xf>
    <xf numFmtId="0" fontId="5" fillId="0" borderId="3" xfId="0" applyFont="1" applyBorder="1" applyAlignment="1">
      <alignment horizontal="left" vertical="top" wrapText="1"/>
    </xf>
    <xf numFmtId="0" fontId="5" fillId="9" borderId="55" xfId="0" applyFont="1" applyFill="1" applyBorder="1" applyAlignment="1" applyProtection="1">
      <alignment horizontal="left" vertical="top" wrapText="1"/>
      <protection locked="0"/>
    </xf>
    <xf numFmtId="0" fontId="10" fillId="0" borderId="8" xfId="0" applyFont="1" applyBorder="1" applyAlignment="1">
      <alignment horizontal="left" vertical="top" wrapText="1"/>
    </xf>
    <xf numFmtId="43" fontId="20" fillId="3" borderId="9" xfId="3" applyFont="1" applyFill="1" applyBorder="1" applyAlignment="1" applyProtection="1">
      <alignment horizontal="left" vertical="top" wrapText="1"/>
    </xf>
    <xf numFmtId="0" fontId="5" fillId="3" borderId="1" xfId="0" applyFont="1" applyFill="1" applyBorder="1" applyAlignment="1" applyProtection="1">
      <alignment horizontal="left" vertical="top" wrapText="1"/>
      <protection locked="0"/>
    </xf>
    <xf numFmtId="49" fontId="5" fillId="0" borderId="50" xfId="0" applyNumberFormat="1" applyFont="1" applyBorder="1" applyAlignment="1">
      <alignment horizontal="left" vertical="top" wrapText="1"/>
    </xf>
    <xf numFmtId="0" fontId="24" fillId="3" borderId="52" xfId="0" applyFont="1" applyFill="1" applyBorder="1" applyAlignment="1">
      <alignment horizontal="left" vertical="top" wrapText="1"/>
    </xf>
    <xf numFmtId="49" fontId="10" fillId="0" borderId="8" xfId="0" applyNumberFormat="1" applyFont="1" applyBorder="1" applyAlignment="1">
      <alignment horizontal="left" vertical="top" wrapText="1"/>
    </xf>
    <xf numFmtId="0" fontId="24" fillId="3" borderId="13" xfId="0" applyFont="1" applyFill="1" applyBorder="1" applyAlignment="1">
      <alignment horizontal="left" vertical="top" wrapText="1"/>
    </xf>
    <xf numFmtId="0" fontId="10" fillId="0" borderId="10" xfId="0" applyFont="1" applyBorder="1" applyAlignment="1">
      <alignment horizontal="left" vertical="top" wrapText="1"/>
    </xf>
    <xf numFmtId="0" fontId="1" fillId="9" borderId="1" xfId="0" applyFont="1" applyFill="1" applyBorder="1" applyAlignment="1" applyProtection="1">
      <alignment horizontal="left" vertical="top" wrapText="1"/>
      <protection locked="0"/>
    </xf>
    <xf numFmtId="0" fontId="11" fillId="0" borderId="9" xfId="0" applyFont="1" applyBorder="1" applyAlignment="1">
      <alignment horizontal="left" vertical="top" wrapText="1"/>
    </xf>
    <xf numFmtId="0" fontId="5" fillId="0" borderId="58" xfId="0" applyFont="1" applyBorder="1" applyAlignment="1">
      <alignment horizontal="left" vertical="top"/>
    </xf>
    <xf numFmtId="8" fontId="20" fillId="3" borderId="9" xfId="1" applyNumberFormat="1" applyFont="1" applyFill="1" applyBorder="1" applyAlignment="1" applyProtection="1">
      <alignment horizontal="left" vertical="top" wrapText="1"/>
    </xf>
    <xf numFmtId="0" fontId="5" fillId="3" borderId="9" xfId="0" applyFont="1" applyFill="1" applyBorder="1" applyAlignment="1">
      <alignment horizontal="left" vertical="top"/>
    </xf>
    <xf numFmtId="0" fontId="5" fillId="3" borderId="12" xfId="0" applyFont="1" applyFill="1" applyBorder="1" applyAlignment="1">
      <alignment horizontal="left" vertical="top"/>
    </xf>
    <xf numFmtId="14" fontId="0" fillId="0" borderId="0" xfId="0" applyNumberFormat="1" applyAlignment="1">
      <alignment horizontal="left" vertical="top"/>
    </xf>
    <xf numFmtId="0" fontId="5" fillId="9" borderId="12" xfId="0" applyFont="1" applyFill="1" applyBorder="1" applyAlignment="1" applyProtection="1">
      <alignment horizontal="left" vertical="top" wrapText="1"/>
      <protection locked="0"/>
    </xf>
    <xf numFmtId="0" fontId="5" fillId="9" borderId="13" xfId="0" applyFont="1" applyFill="1" applyBorder="1" applyAlignment="1" applyProtection="1">
      <alignment horizontal="left" vertical="top" wrapText="1"/>
      <protection locked="0"/>
    </xf>
    <xf numFmtId="0" fontId="1" fillId="9" borderId="1" xfId="1" applyFont="1" applyFill="1" applyBorder="1" applyAlignment="1" applyProtection="1">
      <alignment vertical="center" wrapText="1"/>
      <protection locked="0"/>
    </xf>
    <xf numFmtId="0" fontId="13" fillId="0" borderId="0" xfId="0" applyFont="1" applyAlignment="1">
      <alignment horizontal="center" vertical="center"/>
    </xf>
    <xf numFmtId="0" fontId="20" fillId="2" borderId="22" xfId="0" applyFont="1" applyFill="1" applyBorder="1" applyAlignment="1">
      <alignment horizontal="center" vertical="top"/>
    </xf>
    <xf numFmtId="0" fontId="20" fillId="2" borderId="28" xfId="0" applyFont="1" applyFill="1" applyBorder="1" applyAlignment="1">
      <alignment horizontal="center" vertical="top"/>
    </xf>
    <xf numFmtId="0" fontId="20" fillId="2" borderId="27" xfId="0" applyFont="1" applyFill="1" applyBorder="1" applyAlignment="1">
      <alignment horizontal="center" vertical="top"/>
    </xf>
    <xf numFmtId="0" fontId="13" fillId="0" borderId="33" xfId="0" applyFont="1" applyBorder="1" applyAlignment="1">
      <alignment horizontal="center" vertical="top"/>
    </xf>
    <xf numFmtId="0" fontId="13" fillId="0" borderId="0" xfId="0" applyFont="1" applyAlignment="1">
      <alignment horizontal="center" vertical="top"/>
    </xf>
    <xf numFmtId="0" fontId="9" fillId="0" borderId="34" xfId="0" applyFont="1" applyBorder="1" applyAlignment="1">
      <alignment vertical="top" wrapText="1"/>
    </xf>
    <xf numFmtId="0" fontId="9" fillId="0" borderId="33" xfId="0" applyFont="1" applyBorder="1" applyAlignment="1">
      <alignment vertical="top" wrapText="1"/>
    </xf>
    <xf numFmtId="0" fontId="9" fillId="0" borderId="35" xfId="0" applyFont="1" applyBorder="1" applyAlignment="1">
      <alignment vertical="top" wrapText="1"/>
    </xf>
    <xf numFmtId="0" fontId="17" fillId="2" borderId="41" xfId="0" applyFont="1" applyFill="1" applyBorder="1" applyAlignment="1">
      <alignment horizontal="center" vertical="top" wrapText="1"/>
    </xf>
    <xf numFmtId="0" fontId="17" fillId="2" borderId="15" xfId="0" applyFont="1" applyFill="1" applyBorder="1" applyAlignment="1">
      <alignment horizontal="center" vertical="top" wrapText="1"/>
    </xf>
    <xf numFmtId="0" fontId="17" fillId="2" borderId="42" xfId="0" applyFont="1" applyFill="1" applyBorder="1" applyAlignment="1">
      <alignment horizontal="center" vertical="top" wrapText="1"/>
    </xf>
    <xf numFmtId="0" fontId="5" fillId="0" borderId="22" xfId="0" applyFont="1" applyBorder="1" applyAlignment="1">
      <alignment vertical="top" wrapText="1"/>
    </xf>
    <xf numFmtId="0" fontId="5" fillId="0" borderId="28" xfId="0" applyFont="1" applyBorder="1" applyAlignment="1">
      <alignment vertical="top" wrapText="1"/>
    </xf>
    <xf numFmtId="0" fontId="5" fillId="0" borderId="27" xfId="0" applyFont="1" applyBorder="1" applyAlignment="1">
      <alignment vertical="top" wrapText="1"/>
    </xf>
    <xf numFmtId="0" fontId="16" fillId="0" borderId="41" xfId="0" applyFont="1" applyBorder="1" applyAlignment="1">
      <alignment horizontal="left" vertical="center" wrapText="1"/>
    </xf>
    <xf numFmtId="0" fontId="20" fillId="0" borderId="15" xfId="0" applyFont="1" applyBorder="1" applyAlignment="1">
      <alignment horizontal="left" vertical="center" wrapText="1"/>
    </xf>
    <xf numFmtId="0" fontId="20" fillId="0" borderId="42" xfId="0" applyFont="1" applyBorder="1" applyAlignment="1">
      <alignment horizontal="left" vertical="center" wrapText="1"/>
    </xf>
    <xf numFmtId="0" fontId="25" fillId="0" borderId="22" xfId="1" applyFill="1" applyBorder="1" applyAlignment="1" applyProtection="1">
      <alignment horizontal="left" vertical="center" wrapText="1"/>
    </xf>
    <xf numFmtId="0" fontId="25" fillId="0" borderId="28" xfId="1" applyFill="1" applyBorder="1" applyAlignment="1" applyProtection="1">
      <alignment horizontal="left" vertical="center" wrapText="1"/>
    </xf>
    <xf numFmtId="0" fontId="25" fillId="0" borderId="27" xfId="1" applyFill="1" applyBorder="1" applyAlignment="1" applyProtection="1">
      <alignment horizontal="left" vertical="center" wrapText="1"/>
    </xf>
    <xf numFmtId="0" fontId="20" fillId="0" borderId="23" xfId="0" applyFont="1" applyBorder="1" applyAlignment="1">
      <alignment horizontal="left" vertical="center" wrapText="1"/>
    </xf>
    <xf numFmtId="0" fontId="20" fillId="0" borderId="26" xfId="0" applyFont="1" applyBorder="1" applyAlignment="1">
      <alignment horizontal="left" vertical="center" wrapText="1"/>
    </xf>
    <xf numFmtId="0" fontId="20" fillId="0" borderId="19" xfId="0" applyFont="1" applyBorder="1" applyAlignment="1">
      <alignment horizontal="left" vertical="center" wrapText="1"/>
    </xf>
    <xf numFmtId="0" fontId="5" fillId="3" borderId="22" xfId="0" applyFont="1" applyFill="1" applyBorder="1" applyAlignment="1">
      <alignment vertical="top" wrapText="1"/>
    </xf>
    <xf numFmtId="0" fontId="5" fillId="3" borderId="28" xfId="0" applyFont="1" applyFill="1" applyBorder="1" applyAlignment="1">
      <alignment vertical="top" wrapText="1"/>
    </xf>
    <xf numFmtId="0" fontId="5" fillId="3" borderId="27" xfId="0" applyFont="1" applyFill="1" applyBorder="1" applyAlignment="1">
      <alignment vertical="top" wrapText="1"/>
    </xf>
    <xf numFmtId="0" fontId="9" fillId="0" borderId="41" xfId="0" applyFont="1" applyBorder="1" applyAlignment="1">
      <alignment vertical="top" wrapText="1"/>
    </xf>
    <xf numFmtId="0" fontId="9" fillId="0" borderId="15" xfId="0" applyFont="1" applyBorder="1" applyAlignment="1">
      <alignment vertical="top" wrapText="1"/>
    </xf>
    <xf numFmtId="0" fontId="9" fillId="0" borderId="42" xfId="0" applyFont="1" applyBorder="1" applyAlignment="1">
      <alignment vertical="top" wrapText="1"/>
    </xf>
    <xf numFmtId="0" fontId="13" fillId="0" borderId="28" xfId="0" applyFont="1" applyBorder="1" applyAlignment="1">
      <alignment horizontal="center" vertical="top"/>
    </xf>
    <xf numFmtId="0" fontId="5" fillId="3" borderId="21" xfId="0" applyFont="1" applyFill="1" applyBorder="1" applyAlignment="1">
      <alignment vertical="top" wrapText="1"/>
    </xf>
    <xf numFmtId="0" fontId="5" fillId="3" borderId="0" xfId="0" applyFont="1" applyFill="1" applyAlignment="1">
      <alignment vertical="top" wrapText="1"/>
    </xf>
    <xf numFmtId="0" fontId="5" fillId="3" borderId="31" xfId="0" applyFont="1" applyFill="1" applyBorder="1" applyAlignment="1">
      <alignment vertical="top" wrapText="1"/>
    </xf>
    <xf numFmtId="0" fontId="5" fillId="3" borderId="21" xfId="0" applyFont="1" applyFill="1" applyBorder="1" applyAlignment="1">
      <alignment horizontal="left" vertical="top" wrapText="1"/>
    </xf>
    <xf numFmtId="0" fontId="5" fillId="3" borderId="0" xfId="0" applyFont="1" applyFill="1" applyAlignment="1">
      <alignment horizontal="left" vertical="top" wrapText="1"/>
    </xf>
    <xf numFmtId="0" fontId="5" fillId="3" borderId="31" xfId="0" applyFont="1" applyFill="1" applyBorder="1" applyAlignment="1">
      <alignment horizontal="left" vertical="top"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5" fillId="3" borderId="8" xfId="1" applyFill="1" applyBorder="1" applyAlignment="1" applyProtection="1">
      <alignment horizontal="left" vertical="top"/>
    </xf>
    <xf numFmtId="0" fontId="25" fillId="3" borderId="1" xfId="1" applyFill="1" applyBorder="1" applyAlignment="1" applyProtection="1">
      <alignment horizontal="left" vertical="top"/>
    </xf>
    <xf numFmtId="0" fontId="25" fillId="0" borderId="25" xfId="1" applyFill="1" applyBorder="1" applyAlignment="1" applyProtection="1">
      <alignment horizontal="left" vertical="top"/>
    </xf>
    <xf numFmtId="0" fontId="25" fillId="0" borderId="16" xfId="1" applyFill="1" applyBorder="1" applyAlignment="1" applyProtection="1">
      <alignment horizontal="left" vertical="top"/>
    </xf>
    <xf numFmtId="0" fontId="25" fillId="0" borderId="17" xfId="1" applyFill="1" applyBorder="1" applyAlignment="1" applyProtection="1">
      <alignment horizontal="left" vertical="top"/>
    </xf>
    <xf numFmtId="0" fontId="25" fillId="0" borderId="8" xfId="1" applyFill="1" applyBorder="1"/>
    <xf numFmtId="0" fontId="25" fillId="0" borderId="1" xfId="1" applyFill="1" applyBorder="1"/>
    <xf numFmtId="0" fontId="10" fillId="0" borderId="28" xfId="0" applyFont="1" applyBorder="1" applyAlignment="1">
      <alignment horizontal="center" vertical="top"/>
    </xf>
    <xf numFmtId="0" fontId="10" fillId="0" borderId="15" xfId="0" applyFont="1" applyBorder="1" applyAlignment="1">
      <alignment horizontal="center" vertical="top"/>
    </xf>
    <xf numFmtId="0" fontId="17" fillId="3" borderId="41" xfId="0" applyFont="1" applyFill="1" applyBorder="1" applyAlignment="1">
      <alignment vertical="top"/>
    </xf>
    <xf numFmtId="0" fontId="17" fillId="3" borderId="15" xfId="0" applyFont="1" applyFill="1" applyBorder="1" applyAlignment="1">
      <alignment vertical="top"/>
    </xf>
    <xf numFmtId="0" fontId="17" fillId="3" borderId="42" xfId="0" applyFont="1" applyFill="1" applyBorder="1" applyAlignment="1">
      <alignment vertical="top"/>
    </xf>
    <xf numFmtId="0" fontId="16" fillId="0" borderId="4" xfId="0" applyFont="1" applyBorder="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25" fillId="0" borderId="23" xfId="1" applyFill="1" applyBorder="1" applyAlignment="1" applyProtection="1">
      <alignment horizontal="left" vertical="top"/>
    </xf>
    <xf numFmtId="0" fontId="25" fillId="0" borderId="26" xfId="1" applyFill="1" applyBorder="1" applyAlignment="1" applyProtection="1">
      <alignment horizontal="left" vertical="top"/>
    </xf>
    <xf numFmtId="0" fontId="25" fillId="0" borderId="19" xfId="1" applyFill="1" applyBorder="1" applyAlignment="1" applyProtection="1">
      <alignment horizontal="left" vertical="top"/>
    </xf>
    <xf numFmtId="0" fontId="20" fillId="0" borderId="2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16" fillId="0" borderId="41" xfId="0" applyFont="1" applyBorder="1" applyAlignment="1">
      <alignment horizontal="left" vertical="top" wrapText="1"/>
    </xf>
    <xf numFmtId="0" fontId="20" fillId="0" borderId="15" xfId="0" applyFont="1" applyBorder="1" applyAlignment="1">
      <alignment horizontal="left" vertical="top" wrapText="1"/>
    </xf>
    <xf numFmtId="0" fontId="20" fillId="0" borderId="42" xfId="0" applyFont="1" applyBorder="1" applyAlignment="1">
      <alignment horizontal="left" vertical="top"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5" fillId="2" borderId="21"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31" xfId="0" applyFont="1" applyFill="1" applyBorder="1" applyAlignment="1">
      <alignment horizontal="center" vertical="top"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10" fillId="3" borderId="0" xfId="0" applyFont="1" applyFill="1" applyAlignment="1">
      <alignment horizontal="left"/>
    </xf>
    <xf numFmtId="0" fontId="25" fillId="3" borderId="10" xfId="1" applyFill="1" applyBorder="1" applyAlignment="1" applyProtection="1">
      <alignment horizontal="left" vertical="top"/>
    </xf>
    <xf numFmtId="0" fontId="25" fillId="3" borderId="11" xfId="1" applyFill="1" applyBorder="1" applyAlignment="1" applyProtection="1">
      <alignment horizontal="left" vertical="top"/>
    </xf>
    <xf numFmtId="0" fontId="5" fillId="0" borderId="8" xfId="0" applyFont="1" applyBorder="1" applyAlignment="1">
      <alignment horizontal="left" vertical="center"/>
    </xf>
    <xf numFmtId="0" fontId="5" fillId="0" borderId="1" xfId="0" applyFont="1" applyBorder="1" applyAlignment="1">
      <alignment horizontal="left" vertical="center"/>
    </xf>
    <xf numFmtId="0" fontId="1" fillId="9" borderId="1" xfId="0" applyFont="1" applyFill="1" applyBorder="1" applyAlignment="1" applyProtection="1">
      <alignment horizontal="left" vertical="center" wrapText="1"/>
      <protection locked="0"/>
    </xf>
    <xf numFmtId="0" fontId="3" fillId="9" borderId="1" xfId="0"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center" wrapText="1"/>
      <protection locked="0"/>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1" fillId="3" borderId="41" xfId="0" applyFont="1" applyFill="1" applyBorder="1" applyAlignment="1">
      <alignment horizontal="left" vertical="top" wrapText="1"/>
    </xf>
    <xf numFmtId="0" fontId="3" fillId="3" borderId="15" xfId="0" applyFont="1" applyFill="1" applyBorder="1" applyAlignment="1">
      <alignment horizontal="left" vertical="top" wrapText="1"/>
    </xf>
    <xf numFmtId="0" fontId="22" fillId="9" borderId="46" xfId="1" applyFont="1" applyFill="1" applyBorder="1" applyAlignment="1" applyProtection="1">
      <alignment horizontal="left" vertical="center" wrapText="1"/>
      <protection locked="0"/>
    </xf>
    <xf numFmtId="0" fontId="3" fillId="9" borderId="16" xfId="0" applyFont="1" applyFill="1" applyBorder="1" applyAlignment="1" applyProtection="1">
      <alignment horizontal="left" vertical="center" wrapText="1"/>
      <protection locked="0"/>
    </xf>
    <xf numFmtId="0" fontId="3" fillId="9" borderId="17" xfId="0" applyFont="1" applyFill="1" applyBorder="1" applyAlignment="1" applyProtection="1">
      <alignment horizontal="left" vertical="center" wrapText="1"/>
      <protection locked="0"/>
    </xf>
    <xf numFmtId="0" fontId="13" fillId="3" borderId="0" xfId="0" applyFont="1" applyFill="1" applyAlignment="1">
      <alignment horizontal="center" vertical="center"/>
    </xf>
    <xf numFmtId="0" fontId="14" fillId="3" borderId="50" xfId="0" applyFont="1" applyFill="1" applyBorder="1" applyAlignment="1">
      <alignment horizontal="left" vertical="top" wrapText="1"/>
    </xf>
    <xf numFmtId="0" fontId="14" fillId="3" borderId="51" xfId="0" applyFont="1" applyFill="1" applyBorder="1" applyAlignment="1">
      <alignment horizontal="left" vertical="top" wrapText="1"/>
    </xf>
    <xf numFmtId="0" fontId="14" fillId="3" borderId="52" xfId="0" applyFont="1" applyFill="1" applyBorder="1" applyAlignment="1">
      <alignment horizontal="left" vertical="top" wrapText="1"/>
    </xf>
    <xf numFmtId="0" fontId="14" fillId="2" borderId="41" xfId="0" applyFont="1" applyFill="1" applyBorder="1" applyAlignment="1">
      <alignment horizontal="left" vertical="top"/>
    </xf>
    <xf numFmtId="0" fontId="14" fillId="2" borderId="15" xfId="0" applyFont="1" applyFill="1" applyBorder="1" applyAlignment="1">
      <alignment horizontal="left" vertical="top"/>
    </xf>
    <xf numFmtId="0" fontId="14" fillId="2" borderId="42" xfId="0" applyFont="1" applyFill="1" applyBorder="1" applyAlignment="1">
      <alignment horizontal="left" vertical="top"/>
    </xf>
    <xf numFmtId="0" fontId="1" fillId="9" borderId="1"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top" wrapText="1"/>
      <protection locked="0"/>
    </xf>
    <xf numFmtId="0" fontId="1"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9" borderId="2" xfId="0" applyFont="1" applyFill="1" applyBorder="1" applyAlignment="1" applyProtection="1">
      <alignment horizontal="left" vertical="center" wrapText="1"/>
      <protection locked="0"/>
    </xf>
    <xf numFmtId="0" fontId="3" fillId="9" borderId="26" xfId="0" applyFont="1" applyFill="1" applyBorder="1" applyAlignment="1" applyProtection="1">
      <alignment horizontal="left" vertical="center" wrapText="1"/>
      <protection locked="0"/>
    </xf>
    <xf numFmtId="0" fontId="3" fillId="9" borderId="19" xfId="0" applyFont="1" applyFill="1" applyBorder="1" applyAlignment="1" applyProtection="1">
      <alignment horizontal="left" vertical="center" wrapText="1"/>
      <protection locked="0"/>
    </xf>
    <xf numFmtId="0" fontId="1" fillId="3" borderId="23"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23" xfId="0" applyFont="1" applyFill="1" applyBorder="1" applyAlignment="1">
      <alignment horizontal="left" vertical="top"/>
    </xf>
    <xf numFmtId="0" fontId="3" fillId="3" borderId="26" xfId="0" applyFont="1" applyFill="1" applyBorder="1" applyAlignment="1">
      <alignment horizontal="left" vertical="top"/>
    </xf>
    <xf numFmtId="0" fontId="3" fillId="3" borderId="54" xfId="0" applyFont="1" applyFill="1" applyBorder="1" applyAlignment="1">
      <alignment horizontal="left" vertical="top"/>
    </xf>
    <xf numFmtId="0" fontId="3" fillId="3" borderId="23" xfId="0" applyFont="1" applyFill="1" applyBorder="1" applyAlignment="1">
      <alignment horizontal="left" vertical="top" wrapText="1"/>
    </xf>
    <xf numFmtId="0" fontId="1" fillId="3" borderId="41" xfId="0" applyFont="1" applyFill="1" applyBorder="1" applyAlignment="1">
      <alignment horizontal="left" vertical="center" wrapText="1"/>
    </xf>
    <xf numFmtId="0" fontId="3" fillId="3" borderId="15" xfId="0" applyFont="1" applyFill="1" applyBorder="1" applyAlignment="1">
      <alignment horizontal="left" vertical="center"/>
    </xf>
    <xf numFmtId="0" fontId="3" fillId="3" borderId="42" xfId="0" applyFont="1" applyFill="1" applyBorder="1" applyAlignment="1">
      <alignment horizontal="left" vertical="center"/>
    </xf>
    <xf numFmtId="0" fontId="25" fillId="3" borderId="21" xfId="1" applyFill="1" applyBorder="1" applyAlignment="1" applyProtection="1">
      <alignment vertical="center" wrapText="1"/>
    </xf>
    <xf numFmtId="0" fontId="25" fillId="3" borderId="0" xfId="1" applyFill="1" applyBorder="1" applyAlignment="1" applyProtection="1">
      <alignment vertical="center" wrapText="1"/>
    </xf>
    <xf numFmtId="0" fontId="25" fillId="3" borderId="31" xfId="1" applyFill="1" applyBorder="1" applyAlignment="1" applyProtection="1">
      <alignment vertical="center" wrapText="1"/>
    </xf>
    <xf numFmtId="0" fontId="1" fillId="9" borderId="1" xfId="0" applyFont="1" applyFill="1" applyBorder="1" applyAlignment="1" applyProtection="1">
      <alignment horizontal="left" vertical="center"/>
      <protection locked="0"/>
    </xf>
    <xf numFmtId="0" fontId="1" fillId="9" borderId="9" xfId="0" applyFont="1" applyFill="1" applyBorder="1" applyAlignment="1" applyProtection="1">
      <alignment horizontal="left" vertical="center"/>
      <protection locked="0"/>
    </xf>
    <xf numFmtId="0" fontId="14" fillId="3" borderId="50" xfId="0" applyFont="1" applyFill="1" applyBorder="1" applyAlignment="1">
      <alignment horizontal="left" vertical="top"/>
    </xf>
    <xf numFmtId="0" fontId="14" fillId="3" borderId="51" xfId="0" applyFont="1" applyFill="1" applyBorder="1" applyAlignment="1">
      <alignment horizontal="left" vertical="top"/>
    </xf>
    <xf numFmtId="0" fontId="14" fillId="3" borderId="52" xfId="0" applyFont="1" applyFill="1" applyBorder="1" applyAlignment="1">
      <alignment horizontal="left" vertical="top"/>
    </xf>
    <xf numFmtId="0" fontId="3" fillId="3" borderId="8" xfId="0" applyFont="1" applyFill="1" applyBorder="1" applyAlignment="1">
      <alignment horizontal="left" vertical="top" wrapText="1"/>
    </xf>
    <xf numFmtId="0" fontId="3" fillId="9" borderId="46" xfId="0" applyFont="1" applyFill="1" applyBorder="1" applyAlignment="1" applyProtection="1">
      <alignment horizontal="left" vertical="center" wrapText="1"/>
      <protection locked="0"/>
    </xf>
    <xf numFmtId="0" fontId="3" fillId="3" borderId="2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47" xfId="0" applyFont="1" applyFill="1" applyBorder="1" applyAlignment="1">
      <alignment horizontal="left" vertical="top" wrapText="1"/>
    </xf>
    <xf numFmtId="0" fontId="1" fillId="3" borderId="26" xfId="0" applyFont="1" applyFill="1" applyBorder="1" applyAlignment="1">
      <alignment horizontal="left" vertical="top" wrapText="1"/>
    </xf>
    <xf numFmtId="0" fontId="1" fillId="3" borderId="54" xfId="0" applyFont="1" applyFill="1" applyBorder="1" applyAlignment="1">
      <alignment horizontal="left" vertical="top" wrapText="1"/>
    </xf>
    <xf numFmtId="0" fontId="1" fillId="9" borderId="2" xfId="0" applyFont="1" applyFill="1" applyBorder="1" applyAlignment="1" applyProtection="1">
      <alignment horizontal="left" vertical="top" wrapText="1"/>
      <protection locked="0"/>
    </xf>
    <xf numFmtId="0" fontId="1" fillId="9" borderId="26"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1" fillId="3" borderId="19" xfId="0" applyFont="1" applyFill="1" applyBorder="1" applyAlignment="1">
      <alignment horizontal="left" vertical="top" wrapText="1"/>
    </xf>
    <xf numFmtId="0" fontId="1" fillId="3" borderId="1" xfId="0" applyFont="1" applyFill="1" applyBorder="1" applyAlignment="1">
      <alignment horizontal="left" vertical="top" wrapText="1"/>
    </xf>
    <xf numFmtId="0" fontId="3" fillId="9" borderId="11" xfId="0" applyFont="1" applyFill="1" applyBorder="1" applyAlignment="1" applyProtection="1">
      <alignment horizontal="left" vertical="center"/>
      <protection locked="0"/>
    </xf>
    <xf numFmtId="0" fontId="3" fillId="9" borderId="12" xfId="0" applyFont="1" applyFill="1" applyBorder="1" applyAlignment="1" applyProtection="1">
      <alignment horizontal="left" vertical="center"/>
      <protection locked="0"/>
    </xf>
    <xf numFmtId="0" fontId="1" fillId="9" borderId="2" xfId="0" applyFont="1" applyFill="1" applyBorder="1" applyAlignment="1" applyProtection="1">
      <alignment horizontal="left" vertical="center"/>
      <protection locked="0"/>
    </xf>
    <xf numFmtId="0" fontId="3" fillId="9" borderId="26" xfId="0" applyFont="1" applyFill="1" applyBorder="1" applyAlignment="1" applyProtection="1">
      <alignment horizontal="left" vertical="center"/>
      <protection locked="0"/>
    </xf>
    <xf numFmtId="0" fontId="3" fillId="9" borderId="19" xfId="0" applyFont="1" applyFill="1" applyBorder="1" applyAlignment="1" applyProtection="1">
      <alignment horizontal="left" vertical="center"/>
      <protection locked="0"/>
    </xf>
    <xf numFmtId="0" fontId="14" fillId="3" borderId="4" xfId="0" applyFont="1" applyFill="1" applyBorder="1" applyAlignment="1">
      <alignment horizontal="left" vertical="top"/>
    </xf>
    <xf numFmtId="0" fontId="14" fillId="3" borderId="5" xfId="0" applyFont="1" applyFill="1" applyBorder="1" applyAlignment="1">
      <alignment horizontal="left" vertical="top"/>
    </xf>
    <xf numFmtId="0" fontId="14" fillId="3" borderId="6" xfId="0" applyFont="1" applyFill="1" applyBorder="1" applyAlignment="1">
      <alignment horizontal="left" vertical="top"/>
    </xf>
    <xf numFmtId="0" fontId="25" fillId="0" borderId="21" xfId="1" applyBorder="1" applyAlignment="1" applyProtection="1"/>
    <xf numFmtId="0" fontId="25" fillId="0" borderId="0" xfId="1" applyBorder="1" applyAlignment="1" applyProtection="1"/>
    <xf numFmtId="0" fontId="25" fillId="0" borderId="31" xfId="1" applyBorder="1" applyAlignment="1" applyProtection="1"/>
    <xf numFmtId="0" fontId="1" fillId="3" borderId="30" xfId="0" applyFont="1" applyFill="1" applyBorder="1" applyAlignment="1">
      <alignment horizontal="left" vertical="top"/>
    </xf>
    <xf numFmtId="0" fontId="3" fillId="3" borderId="29" xfId="0" applyFont="1" applyFill="1" applyBorder="1" applyAlignment="1">
      <alignment horizontal="left" vertical="top"/>
    </xf>
    <xf numFmtId="0" fontId="3" fillId="3" borderId="75" xfId="0" applyFont="1" applyFill="1" applyBorder="1" applyAlignment="1">
      <alignment horizontal="left" vertical="top"/>
    </xf>
    <xf numFmtId="0" fontId="14" fillId="3" borderId="24" xfId="0" applyFont="1" applyFill="1" applyBorder="1" applyAlignment="1">
      <alignment horizontal="left" vertical="top"/>
    </xf>
    <xf numFmtId="0" fontId="14" fillId="3" borderId="32" xfId="0" applyFont="1" applyFill="1" applyBorder="1" applyAlignment="1">
      <alignment horizontal="left" vertical="top"/>
    </xf>
    <xf numFmtId="0" fontId="14" fillId="3" borderId="20" xfId="0" applyFont="1" applyFill="1" applyBorder="1" applyAlignment="1">
      <alignment horizontal="left" vertical="top"/>
    </xf>
    <xf numFmtId="0" fontId="3" fillId="9" borderId="37" xfId="0" applyFont="1" applyFill="1" applyBorder="1" applyAlignment="1" applyProtection="1">
      <alignment horizontal="left" vertical="center"/>
      <protection locked="0"/>
    </xf>
    <xf numFmtId="0" fontId="3" fillId="9" borderId="0" xfId="0" applyFont="1" applyFill="1" applyAlignment="1" applyProtection="1">
      <alignment horizontal="left" vertical="center"/>
      <protection locked="0"/>
    </xf>
    <xf numFmtId="0" fontId="3" fillId="9" borderId="31" xfId="0" applyFont="1" applyFill="1" applyBorder="1" applyAlignment="1" applyProtection="1">
      <alignment horizontal="left" vertical="center"/>
      <protection locked="0"/>
    </xf>
    <xf numFmtId="0" fontId="13" fillId="3" borderId="21" xfId="0" applyFont="1" applyFill="1" applyBorder="1" applyAlignment="1">
      <alignment vertical="center"/>
    </xf>
    <xf numFmtId="0" fontId="13" fillId="3" borderId="0" xfId="0" applyFont="1" applyFill="1" applyAlignment="1">
      <alignment vertical="center"/>
    </xf>
    <xf numFmtId="0" fontId="13" fillId="3" borderId="31" xfId="0" applyFont="1" applyFill="1" applyBorder="1" applyAlignment="1">
      <alignment vertical="center"/>
    </xf>
    <xf numFmtId="0" fontId="3" fillId="9" borderId="11"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1" xfId="0" applyFont="1" applyFill="1" applyBorder="1" applyAlignment="1" applyProtection="1">
      <alignment horizontal="left" vertical="center"/>
      <protection locked="0"/>
    </xf>
    <xf numFmtId="0" fontId="3" fillId="9" borderId="9" xfId="0" applyFont="1" applyFill="1" applyBorder="1" applyAlignment="1" applyProtection="1">
      <alignment horizontal="left" vertical="center"/>
      <protection locked="0"/>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9" fillId="3" borderId="8"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14" fillId="3" borderId="68" xfId="1" applyFont="1" applyFill="1" applyBorder="1" applyAlignment="1" applyProtection="1">
      <alignment vertical="top" wrapText="1"/>
    </xf>
    <xf numFmtId="0" fontId="14" fillId="3" borderId="69" xfId="1" applyFont="1" applyFill="1" applyBorder="1" applyAlignment="1" applyProtection="1">
      <alignment vertical="top" wrapText="1"/>
    </xf>
    <xf numFmtId="0" fontId="14" fillId="3" borderId="70" xfId="1" applyFont="1" applyFill="1" applyBorder="1" applyAlignment="1" applyProtection="1">
      <alignment vertical="top" wrapText="1"/>
    </xf>
    <xf numFmtId="0" fontId="1" fillId="9" borderId="11" xfId="0" applyFont="1" applyFill="1" applyBorder="1" applyAlignment="1" applyProtection="1">
      <alignment horizontal="center" vertical="center" wrapText="1"/>
      <protection locked="0"/>
    </xf>
    <xf numFmtId="0" fontId="1" fillId="9" borderId="12" xfId="0" applyFont="1" applyFill="1" applyBorder="1" applyAlignment="1" applyProtection="1">
      <alignment horizontal="center" vertical="center" wrapText="1"/>
      <protection locked="0"/>
    </xf>
    <xf numFmtId="0" fontId="1" fillId="9" borderId="8" xfId="0" applyFont="1" applyFill="1" applyBorder="1" applyAlignment="1" applyProtection="1">
      <alignment horizontal="left" vertical="center" wrapText="1"/>
      <protection locked="0"/>
    </xf>
    <xf numFmtId="0" fontId="1" fillId="9" borderId="46" xfId="0" applyFont="1" applyFill="1" applyBorder="1" applyAlignment="1" applyProtection="1">
      <alignment horizontal="left" vertical="center" wrapText="1"/>
      <protection locked="0"/>
    </xf>
    <xf numFmtId="0" fontId="2" fillId="3" borderId="8" xfId="0" applyFont="1" applyFill="1" applyBorder="1" applyAlignment="1">
      <alignment horizontal="left" vertical="top" wrapText="1"/>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13" fillId="3" borderId="34" xfId="0" applyFont="1" applyFill="1" applyBorder="1" applyAlignment="1">
      <alignment vertical="center"/>
    </xf>
    <xf numFmtId="0" fontId="13" fillId="3" borderId="33" xfId="0" applyFont="1" applyFill="1" applyBorder="1" applyAlignment="1">
      <alignment vertical="center"/>
    </xf>
    <xf numFmtId="0" fontId="13" fillId="3" borderId="35" xfId="0" applyFont="1" applyFill="1" applyBorder="1" applyAlignment="1">
      <alignment vertical="center"/>
    </xf>
    <xf numFmtId="0" fontId="1" fillId="9" borderId="1" xfId="0" applyFont="1" applyFill="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3" fillId="3" borderId="1" xfId="0" applyFont="1" applyFill="1" applyBorder="1" applyAlignment="1">
      <alignment horizontal="left" vertical="top"/>
    </xf>
    <xf numFmtId="0" fontId="1" fillId="3" borderId="10" xfId="0" applyFont="1" applyFill="1" applyBorder="1" applyAlignment="1">
      <alignment vertical="center" wrapText="1"/>
    </xf>
    <xf numFmtId="0" fontId="1" fillId="3" borderId="11" xfId="0" applyFont="1" applyFill="1" applyBorder="1" applyAlignment="1">
      <alignment vertical="center" wrapText="1"/>
    </xf>
    <xf numFmtId="0" fontId="1" fillId="9" borderId="11" xfId="0" applyFont="1" applyFill="1" applyBorder="1" applyAlignment="1" applyProtection="1">
      <alignment vertical="center" wrapText="1"/>
      <protection locked="0"/>
    </xf>
    <xf numFmtId="0" fontId="1" fillId="9" borderId="12" xfId="0" applyFont="1" applyFill="1" applyBorder="1" applyAlignment="1" applyProtection="1">
      <alignment vertical="center" wrapText="1"/>
      <protection locked="0"/>
    </xf>
    <xf numFmtId="49" fontId="3" fillId="9" borderId="11" xfId="0" applyNumberFormat="1" applyFont="1" applyFill="1" applyBorder="1" applyAlignment="1" applyProtection="1">
      <alignment horizontal="left" vertical="center" wrapText="1"/>
      <protection locked="0"/>
    </xf>
    <xf numFmtId="49" fontId="3" fillId="9" borderId="12" xfId="0" applyNumberFormat="1" applyFont="1" applyFill="1" applyBorder="1" applyAlignment="1" applyProtection="1">
      <alignment horizontal="left" vertical="center" wrapText="1"/>
      <protection locked="0"/>
    </xf>
    <xf numFmtId="0" fontId="14" fillId="3" borderId="41"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42" xfId="0" applyFont="1" applyFill="1" applyBorder="1" applyAlignment="1">
      <alignment horizontal="left" vertical="top" wrapText="1"/>
    </xf>
    <xf numFmtId="0" fontId="3" fillId="3" borderId="25" xfId="0" applyFont="1" applyFill="1" applyBorder="1" applyAlignment="1">
      <alignment horizontal="left" vertical="center"/>
    </xf>
    <xf numFmtId="0" fontId="3" fillId="3" borderId="47" xfId="0" applyFont="1" applyFill="1" applyBorder="1" applyAlignment="1">
      <alignment horizontal="left" vertical="center"/>
    </xf>
    <xf numFmtId="0" fontId="20" fillId="3" borderId="8" xfId="0" applyFont="1" applyFill="1" applyBorder="1" applyAlignment="1">
      <alignment vertical="top" wrapText="1"/>
    </xf>
    <xf numFmtId="0" fontId="20" fillId="3" borderId="1" xfId="0" applyFont="1" applyFill="1" applyBorder="1" applyAlignment="1">
      <alignment vertical="top" wrapText="1"/>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1" xfId="0" applyFont="1" applyFill="1" applyBorder="1" applyAlignment="1">
      <alignment horizontal="left" vertical="center"/>
    </xf>
    <xf numFmtId="164" fontId="5" fillId="9" borderId="0" xfId="0" applyNumberFormat="1" applyFont="1" applyFill="1" applyAlignment="1" applyProtection="1">
      <alignment horizontal="left" vertical="top"/>
      <protection locked="0"/>
    </xf>
    <xf numFmtId="164" fontId="5" fillId="9" borderId="31" xfId="0" applyNumberFormat="1" applyFont="1" applyFill="1" applyBorder="1" applyAlignment="1" applyProtection="1">
      <alignment horizontal="left" vertical="top"/>
      <protection locked="0"/>
    </xf>
    <xf numFmtId="0" fontId="14" fillId="3" borderId="50" xfId="0" applyFont="1" applyFill="1" applyBorder="1" applyAlignment="1">
      <alignment horizontal="left" vertical="center"/>
    </xf>
    <xf numFmtId="0" fontId="14" fillId="3" borderId="51" xfId="0" applyFont="1" applyFill="1" applyBorder="1" applyAlignment="1">
      <alignment horizontal="left" vertical="center"/>
    </xf>
    <xf numFmtId="0" fontId="14" fillId="3" borderId="52" xfId="0" applyFont="1" applyFill="1" applyBorder="1" applyAlignment="1">
      <alignment horizontal="left" vertical="center"/>
    </xf>
    <xf numFmtId="0" fontId="1" fillId="3" borderId="10" xfId="0" applyFont="1" applyFill="1" applyBorder="1" applyAlignment="1">
      <alignment vertical="top" wrapText="1"/>
    </xf>
    <xf numFmtId="0" fontId="1" fillId="3" borderId="11" xfId="0" applyFont="1" applyFill="1" applyBorder="1" applyAlignment="1">
      <alignment vertical="top" wrapText="1"/>
    </xf>
    <xf numFmtId="0" fontId="1" fillId="3" borderId="12" xfId="0" applyFont="1" applyFill="1" applyBorder="1" applyAlignment="1">
      <alignment vertical="top" wrapText="1"/>
    </xf>
    <xf numFmtId="0" fontId="1" fillId="3" borderId="65" xfId="1" applyFont="1" applyFill="1" applyBorder="1" applyAlignment="1" applyProtection="1">
      <alignment vertical="top" wrapText="1"/>
    </xf>
    <xf numFmtId="0" fontId="3" fillId="3" borderId="66" xfId="1" applyFont="1" applyFill="1" applyBorder="1" applyAlignment="1" applyProtection="1">
      <alignment vertical="top" wrapText="1"/>
    </xf>
    <xf numFmtId="0" fontId="3" fillId="3" borderId="76" xfId="1" applyFont="1" applyFill="1" applyBorder="1" applyAlignment="1" applyProtection="1">
      <alignment vertical="top" wrapText="1"/>
    </xf>
    <xf numFmtId="0" fontId="15" fillId="8" borderId="34" xfId="0" applyFont="1" applyFill="1" applyBorder="1" applyAlignment="1">
      <alignment horizontal="center" vertical="top" wrapText="1"/>
    </xf>
    <xf numFmtId="0" fontId="15" fillId="8" borderId="33" xfId="0" applyFont="1" applyFill="1" applyBorder="1" applyAlignment="1">
      <alignment horizontal="center" vertical="top" wrapText="1"/>
    </xf>
    <xf numFmtId="0" fontId="15" fillId="8" borderId="35" xfId="0" applyFont="1" applyFill="1" applyBorder="1" applyAlignment="1">
      <alignment horizontal="center" vertical="top" wrapText="1"/>
    </xf>
    <xf numFmtId="0" fontId="1" fillId="3" borderId="34"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35" xfId="0" applyFont="1" applyFill="1" applyBorder="1" applyAlignment="1">
      <alignment horizontal="left" vertical="top" wrapText="1"/>
    </xf>
    <xf numFmtId="0" fontId="14" fillId="2" borderId="41"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42" xfId="0" applyFont="1" applyFill="1" applyBorder="1" applyAlignment="1">
      <alignment horizontal="left" vertical="center"/>
    </xf>
    <xf numFmtId="0" fontId="11" fillId="0" borderId="21" xfId="0" applyFont="1" applyBorder="1"/>
    <xf numFmtId="0" fontId="11" fillId="0" borderId="0" xfId="0" applyFont="1"/>
    <xf numFmtId="0" fontId="11" fillId="0" borderId="31" xfId="0" applyFont="1" applyBorder="1"/>
    <xf numFmtId="0" fontId="24" fillId="3" borderId="50" xfId="0" applyFont="1" applyFill="1" applyBorder="1" applyAlignment="1">
      <alignment vertical="top" wrapText="1"/>
    </xf>
    <xf numFmtId="0" fontId="24" fillId="3" borderId="51" xfId="0" applyFont="1" applyFill="1" applyBorder="1" applyAlignment="1">
      <alignment vertical="top" wrapText="1"/>
    </xf>
    <xf numFmtId="0" fontId="14" fillId="3" borderId="67" xfId="1" applyFont="1" applyFill="1" applyBorder="1" applyAlignment="1" applyProtection="1">
      <alignment vertical="top" wrapText="1"/>
    </xf>
    <xf numFmtId="0" fontId="24" fillId="3" borderId="10" xfId="0" applyFont="1" applyFill="1" applyBorder="1" applyAlignment="1">
      <alignment vertical="center" wrapText="1"/>
    </xf>
    <xf numFmtId="0" fontId="24" fillId="3" borderId="11" xfId="0" applyFont="1" applyFill="1" applyBorder="1" applyAlignment="1">
      <alignment vertical="center" wrapText="1"/>
    </xf>
    <xf numFmtId="0" fontId="24" fillId="3" borderId="12" xfId="0" applyFont="1" applyFill="1" applyBorder="1" applyAlignment="1">
      <alignment vertical="center" wrapText="1"/>
    </xf>
    <xf numFmtId="0" fontId="2" fillId="3" borderId="30" xfId="1" applyFont="1" applyFill="1" applyBorder="1" applyAlignment="1" applyProtection="1">
      <alignment vertical="center" wrapText="1"/>
    </xf>
    <xf numFmtId="0" fontId="2" fillId="3" borderId="29" xfId="1" applyFont="1" applyFill="1" applyBorder="1" applyAlignment="1" applyProtection="1">
      <alignment vertical="center" wrapText="1"/>
    </xf>
    <xf numFmtId="0" fontId="2" fillId="3" borderId="57" xfId="1" applyFont="1" applyFill="1" applyBorder="1" applyAlignment="1" applyProtection="1">
      <alignment vertical="center" wrapText="1"/>
    </xf>
    <xf numFmtId="0" fontId="1" fillId="9" borderId="36" xfId="1" applyFont="1" applyFill="1" applyBorder="1" applyAlignment="1" applyProtection="1">
      <alignment horizontal="left" vertical="center" wrapText="1"/>
      <protection locked="0"/>
    </xf>
    <xf numFmtId="0" fontId="2" fillId="9" borderId="57" xfId="1" applyFont="1" applyFill="1" applyBorder="1" applyAlignment="1" applyProtection="1">
      <alignment horizontal="left" vertical="center" wrapText="1"/>
      <protection locked="0"/>
    </xf>
    <xf numFmtId="0" fontId="14" fillId="3" borderId="7" xfId="0" applyFont="1" applyFill="1" applyBorder="1" applyAlignment="1">
      <alignment horizontal="left" vertical="top"/>
    </xf>
    <xf numFmtId="0" fontId="14" fillId="3" borderId="3" xfId="0" applyFont="1" applyFill="1" applyBorder="1" applyAlignment="1">
      <alignment horizontal="left" vertical="top"/>
    </xf>
    <xf numFmtId="0" fontId="14" fillId="3" borderId="13" xfId="0" applyFont="1" applyFill="1" applyBorder="1" applyAlignment="1">
      <alignment horizontal="left" vertical="top"/>
    </xf>
    <xf numFmtId="0" fontId="3" fillId="3" borderId="23" xfId="1" applyFont="1" applyFill="1" applyBorder="1" applyAlignment="1" applyProtection="1">
      <alignment vertical="center" wrapText="1"/>
    </xf>
    <xf numFmtId="0" fontId="3" fillId="3" borderId="26" xfId="1" applyFont="1" applyFill="1" applyBorder="1" applyAlignment="1" applyProtection="1">
      <alignment vertical="center" wrapText="1"/>
    </xf>
    <xf numFmtId="0" fontId="3" fillId="3" borderId="54" xfId="1" applyFont="1" applyFill="1" applyBorder="1" applyAlignment="1" applyProtection="1">
      <alignment vertical="center" wrapText="1"/>
    </xf>
    <xf numFmtId="0" fontId="1" fillId="9" borderId="2" xfId="1" applyFont="1" applyFill="1" applyBorder="1" applyAlignment="1" applyProtection="1">
      <alignment horizontal="left" vertical="center" wrapText="1"/>
      <protection locked="0"/>
    </xf>
    <xf numFmtId="0" fontId="2" fillId="9" borderId="54" xfId="1" applyFont="1" applyFill="1" applyBorder="1" applyAlignment="1" applyProtection="1">
      <alignment horizontal="left" vertical="center" wrapText="1"/>
      <protection locked="0"/>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1" fillId="3" borderId="22"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79"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59" xfId="0" applyFont="1" applyBorder="1" applyAlignment="1">
      <alignment horizontal="left" vertical="top" wrapText="1"/>
    </xf>
    <xf numFmtId="0" fontId="1"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3" borderId="12" xfId="0" applyFont="1" applyFill="1" applyBorder="1" applyAlignment="1">
      <alignment vertical="center" wrapText="1"/>
    </xf>
    <xf numFmtId="0" fontId="25" fillId="3" borderId="8" xfId="1" applyFill="1" applyBorder="1" applyAlignment="1" applyProtection="1">
      <alignment horizontal="left" vertical="center" wrapText="1"/>
    </xf>
    <xf numFmtId="0" fontId="25" fillId="3" borderId="1" xfId="1" applyFill="1" applyBorder="1" applyAlignment="1" applyProtection="1">
      <alignment horizontal="left" vertical="center" wrapText="1"/>
    </xf>
    <xf numFmtId="0" fontId="25" fillId="3" borderId="9" xfId="1" applyFill="1" applyBorder="1" applyAlignment="1" applyProtection="1">
      <alignment horizontal="left" vertical="center" wrapText="1"/>
    </xf>
    <xf numFmtId="165" fontId="3" fillId="9" borderId="1" xfId="0" applyNumberFormat="1" applyFont="1" applyFill="1" applyBorder="1" applyAlignment="1" applyProtection="1">
      <alignment horizontal="left" vertical="center" wrapText="1"/>
      <protection locked="0"/>
    </xf>
    <xf numFmtId="165" fontId="3" fillId="9" borderId="9" xfId="0" applyNumberFormat="1" applyFont="1" applyFill="1" applyBorder="1" applyAlignment="1" applyProtection="1">
      <alignment horizontal="left" vertical="center" wrapText="1"/>
      <protection locked="0"/>
    </xf>
    <xf numFmtId="0" fontId="2" fillId="3" borderId="24"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20" xfId="0" applyFont="1" applyFill="1" applyBorder="1" applyAlignment="1">
      <alignment horizontal="left" vertical="top" wrapText="1"/>
    </xf>
    <xf numFmtId="0" fontId="1" fillId="9" borderId="2" xfId="0" applyFont="1" applyFill="1" applyBorder="1" applyAlignment="1" applyProtection="1">
      <alignment horizontal="left" vertical="center" wrapText="1"/>
      <protection locked="0"/>
    </xf>
    <xf numFmtId="0" fontId="14" fillId="3" borderId="41"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42"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33" xfId="0" applyFont="1" applyFill="1" applyBorder="1" applyAlignment="1">
      <alignment horizontal="left" vertical="center"/>
    </xf>
    <xf numFmtId="0" fontId="14" fillId="2" borderId="35" xfId="0" applyFont="1" applyFill="1" applyBorder="1" applyAlignment="1">
      <alignment horizontal="left" vertical="center"/>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2" fillId="9" borderId="1" xfId="0" applyFont="1" applyFill="1" applyBorder="1" applyAlignment="1" applyProtection="1">
      <alignment horizontal="left" vertical="center" wrapText="1"/>
      <protection locked="0"/>
    </xf>
    <xf numFmtId="0" fontId="14" fillId="3" borderId="41" xfId="0" applyFont="1" applyFill="1" applyBorder="1" applyAlignment="1">
      <alignment horizontal="left" vertical="top"/>
    </xf>
    <xf numFmtId="0" fontId="14" fillId="3" borderId="15" xfId="0" applyFont="1" applyFill="1" applyBorder="1" applyAlignment="1">
      <alignment horizontal="left" vertical="top"/>
    </xf>
    <xf numFmtId="0" fontId="14" fillId="3" borderId="42" xfId="0" applyFont="1" applyFill="1" applyBorder="1" applyAlignment="1">
      <alignment horizontal="left" vertical="top"/>
    </xf>
    <xf numFmtId="0" fontId="3" fillId="3" borderId="30" xfId="0" applyFont="1" applyFill="1" applyBorder="1" applyAlignment="1">
      <alignment horizontal="left" vertical="top" wrapText="1"/>
    </xf>
    <xf numFmtId="0" fontId="3" fillId="3" borderId="29" xfId="0" applyFont="1" applyFill="1" applyBorder="1" applyAlignment="1">
      <alignment horizontal="left" vertical="top" wrapText="1"/>
    </xf>
    <xf numFmtId="0" fontId="14" fillId="3" borderId="21" xfId="0" applyFont="1" applyFill="1" applyBorder="1" applyAlignment="1">
      <alignment horizontal="left" vertical="top"/>
    </xf>
    <xf numFmtId="0" fontId="14" fillId="3" borderId="0" xfId="0" applyFont="1" applyFill="1" applyAlignment="1">
      <alignment horizontal="left" vertical="top"/>
    </xf>
    <xf numFmtId="0" fontId="3" fillId="3" borderId="25" xfId="0" applyFont="1" applyFill="1" applyBorder="1" applyAlignment="1">
      <alignment horizontal="left" vertical="top"/>
    </xf>
    <xf numFmtId="0" fontId="3" fillId="3" borderId="16" xfId="0" applyFont="1" applyFill="1" applyBorder="1" applyAlignment="1">
      <alignment horizontal="left" vertical="top"/>
    </xf>
    <xf numFmtId="0" fontId="25" fillId="0" borderId="10" xfId="1" applyFill="1" applyBorder="1" applyAlignment="1" applyProtection="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3" fillId="3" borderId="8" xfId="0" applyFont="1" applyFill="1" applyBorder="1" applyAlignment="1">
      <alignment horizontal="left" vertical="top"/>
    </xf>
    <xf numFmtId="0" fontId="1" fillId="3" borderId="21" xfId="0" applyFont="1" applyFill="1" applyBorder="1" applyAlignment="1">
      <alignment horizontal="left" wrapText="1"/>
    </xf>
    <xf numFmtId="0" fontId="3" fillId="3" borderId="0" xfId="0" applyFont="1" applyFill="1" applyAlignment="1">
      <alignment horizontal="left" wrapText="1"/>
    </xf>
    <xf numFmtId="0" fontId="3" fillId="3" borderId="31" xfId="0" applyFont="1" applyFill="1" applyBorder="1" applyAlignment="1">
      <alignment horizontal="left" wrapText="1"/>
    </xf>
    <xf numFmtId="0" fontId="25" fillId="3" borderId="21" xfId="1" applyFill="1" applyBorder="1" applyAlignment="1" applyProtection="1">
      <alignment horizontal="left" vertical="top" wrapText="1"/>
    </xf>
    <xf numFmtId="0" fontId="25" fillId="3" borderId="0" xfId="1" applyFill="1" applyBorder="1" applyAlignment="1" applyProtection="1">
      <alignment horizontal="left" vertical="top" wrapText="1"/>
    </xf>
    <xf numFmtId="0" fontId="25" fillId="3" borderId="31" xfId="1" applyFill="1" applyBorder="1" applyAlignment="1" applyProtection="1">
      <alignment horizontal="left" vertical="top" wrapText="1"/>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14" fillId="2" borderId="34" xfId="0" applyFont="1" applyFill="1" applyBorder="1" applyAlignment="1">
      <alignment horizontal="left" vertical="top"/>
    </xf>
    <xf numFmtId="0" fontId="14" fillId="2" borderId="33" xfId="0" applyFont="1" applyFill="1" applyBorder="1" applyAlignment="1">
      <alignment horizontal="left" vertical="top"/>
    </xf>
    <xf numFmtId="0" fontId="14" fillId="2" borderId="35" xfId="0" applyFont="1" applyFill="1" applyBorder="1" applyAlignment="1">
      <alignment horizontal="left" vertical="top"/>
    </xf>
    <xf numFmtId="0" fontId="25" fillId="3" borderId="22" xfId="1" applyFill="1" applyBorder="1" applyAlignment="1" applyProtection="1">
      <alignment horizontal="left" vertical="top" wrapText="1"/>
    </xf>
    <xf numFmtId="0" fontId="25" fillId="3" borderId="28" xfId="1" applyFill="1" applyBorder="1" applyAlignment="1" applyProtection="1">
      <alignment horizontal="left" vertical="top" wrapText="1"/>
    </xf>
    <xf numFmtId="0" fontId="25" fillId="3" borderId="27" xfId="1" applyFill="1" applyBorder="1" applyAlignment="1" applyProtection="1">
      <alignment horizontal="left" vertical="top" wrapText="1"/>
    </xf>
    <xf numFmtId="0" fontId="1" fillId="3" borderId="1"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 fillId="3" borderId="10" xfId="0" applyFont="1" applyFill="1" applyBorder="1" applyAlignment="1">
      <alignment horizontal="left" vertical="top" wrapText="1"/>
    </xf>
    <xf numFmtId="0" fontId="1" fillId="9" borderId="1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164" fontId="3" fillId="9" borderId="1" xfId="0" applyNumberFormat="1" applyFont="1" applyFill="1" applyBorder="1" applyAlignment="1" applyProtection="1">
      <alignment horizontal="left" vertical="center" wrapText="1"/>
      <protection locked="0"/>
    </xf>
    <xf numFmtId="164" fontId="3" fillId="9" borderId="9" xfId="0" applyNumberFormat="1" applyFont="1" applyFill="1" applyBorder="1" applyAlignment="1" applyProtection="1">
      <alignment horizontal="left" vertical="center" wrapText="1"/>
      <protection locked="0"/>
    </xf>
    <xf numFmtId="164" fontId="1" fillId="9" borderId="1" xfId="0" applyNumberFormat="1" applyFont="1" applyFill="1" applyBorder="1" applyAlignment="1" applyProtection="1">
      <alignment horizontal="left" vertical="center" wrapText="1"/>
      <protection locked="0"/>
    </xf>
    <xf numFmtId="164" fontId="1" fillId="9" borderId="9" xfId="0" applyNumberFormat="1" applyFont="1" applyFill="1" applyBorder="1" applyAlignment="1" applyProtection="1">
      <alignment horizontal="left" vertical="center" wrapText="1"/>
      <protection locked="0"/>
    </xf>
    <xf numFmtId="0" fontId="22" fillId="9" borderId="1" xfId="1" applyFont="1" applyFill="1" applyBorder="1" applyAlignment="1" applyProtection="1">
      <alignment horizontal="left" vertical="center" wrapText="1"/>
      <protection locked="0"/>
    </xf>
    <xf numFmtId="0" fontId="1" fillId="9" borderId="9" xfId="0" applyFont="1" applyFill="1" applyBorder="1" applyAlignment="1" applyProtection="1">
      <alignment horizontal="left" vertical="center" wrapText="1"/>
      <protection locked="0"/>
    </xf>
    <xf numFmtId="0" fontId="1" fillId="3" borderId="8" xfId="0" applyFont="1" applyFill="1" applyBorder="1" applyAlignment="1">
      <alignment vertical="center" wrapText="1"/>
    </xf>
    <xf numFmtId="0" fontId="1" fillId="3" borderId="1" xfId="0" applyFont="1" applyFill="1" applyBorder="1" applyAlignment="1">
      <alignment vertical="center" wrapText="1"/>
    </xf>
    <xf numFmtId="0" fontId="1" fillId="3" borderId="10" xfId="0" applyFont="1" applyFill="1" applyBorder="1" applyAlignment="1">
      <alignment horizontal="left" vertical="top" wrapText="1"/>
    </xf>
    <xf numFmtId="0" fontId="1" fillId="0" borderId="34" xfId="0" applyFont="1" applyBorder="1" applyAlignment="1">
      <alignment vertical="top" wrapText="1"/>
    </xf>
    <xf numFmtId="0" fontId="2" fillId="0" borderId="33" xfId="0" applyFont="1" applyBorder="1" applyAlignment="1">
      <alignment vertical="top" wrapText="1"/>
    </xf>
    <xf numFmtId="0" fontId="2" fillId="0" borderId="35" xfId="0" applyFont="1" applyBorder="1" applyAlignment="1">
      <alignment vertical="top" wrapText="1"/>
    </xf>
    <xf numFmtId="0" fontId="19" fillId="3" borderId="8" xfId="0" applyFont="1" applyFill="1" applyBorder="1" applyAlignment="1">
      <alignment horizontal="left" vertical="top"/>
    </xf>
    <xf numFmtId="0" fontId="19" fillId="3" borderId="1" xfId="0" applyFont="1" applyFill="1" applyBorder="1" applyAlignment="1">
      <alignment horizontal="left" vertical="top"/>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3" fillId="3" borderId="23" xfId="0" applyFont="1" applyFill="1" applyBorder="1" applyAlignment="1">
      <alignment horizontal="left"/>
    </xf>
    <xf numFmtId="0" fontId="3" fillId="3" borderId="26" xfId="0" applyFont="1" applyFill="1" applyBorder="1" applyAlignment="1">
      <alignment horizontal="left"/>
    </xf>
    <xf numFmtId="0" fontId="3" fillId="3" borderId="54" xfId="0" applyFont="1" applyFill="1" applyBorder="1" applyAlignment="1">
      <alignment horizontal="left"/>
    </xf>
    <xf numFmtId="0" fontId="14" fillId="3" borderId="31" xfId="0" applyFont="1" applyFill="1" applyBorder="1" applyAlignment="1">
      <alignment horizontal="left" vertical="top"/>
    </xf>
    <xf numFmtId="0" fontId="1" fillId="3" borderId="23" xfId="0" applyFont="1" applyFill="1" applyBorder="1" applyAlignment="1">
      <alignment horizontal="left" vertical="top"/>
    </xf>
    <xf numFmtId="0" fontId="11" fillId="0" borderId="28" xfId="0" applyFont="1" applyBorder="1" applyAlignment="1">
      <alignment horizontal="center" vertical="top" wrapText="1"/>
    </xf>
    <xf numFmtId="0" fontId="7" fillId="2" borderId="34" xfId="0" applyFont="1" applyFill="1" applyBorder="1" applyAlignment="1">
      <alignment horizontal="left" vertical="top" wrapText="1"/>
    </xf>
    <xf numFmtId="0" fontId="7" fillId="2" borderId="33" xfId="0" applyFont="1" applyFill="1" applyBorder="1" applyAlignment="1">
      <alignment horizontal="left" vertical="top" wrapText="1"/>
    </xf>
    <xf numFmtId="0" fontId="7" fillId="2" borderId="35" xfId="0" applyFont="1" applyFill="1" applyBorder="1" applyAlignment="1">
      <alignment horizontal="left" vertical="top" wrapText="1"/>
    </xf>
    <xf numFmtId="0" fontId="10" fillId="0" borderId="21" xfId="0" applyFont="1" applyBorder="1" applyAlignment="1">
      <alignment horizontal="center" vertical="top" wrapText="1"/>
    </xf>
    <xf numFmtId="0" fontId="10" fillId="0" borderId="0" xfId="0" applyFont="1" applyAlignment="1">
      <alignment horizontal="center" vertical="top" wrapText="1"/>
    </xf>
    <xf numFmtId="0" fontId="10" fillId="0" borderId="31" xfId="0" applyFont="1" applyBorder="1" applyAlignment="1">
      <alignment horizontal="center" vertical="top" wrapText="1"/>
    </xf>
    <xf numFmtId="0" fontId="7" fillId="2" borderId="41"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42" xfId="0" applyFont="1" applyFill="1" applyBorder="1" applyAlignment="1">
      <alignment horizontal="left" vertical="top" wrapText="1"/>
    </xf>
    <xf numFmtId="0" fontId="17" fillId="2" borderId="3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5" fillId="0" borderId="41" xfId="0" applyFont="1" applyBorder="1" applyAlignment="1">
      <alignment horizontal="left" vertical="top" wrapText="1"/>
    </xf>
    <xf numFmtId="0" fontId="5" fillId="0" borderId="15" xfId="0" applyFont="1" applyBorder="1" applyAlignment="1">
      <alignment horizontal="left" vertical="top" wrapText="1"/>
    </xf>
    <xf numFmtId="0" fontId="5" fillId="0" borderId="42" xfId="0" applyFont="1" applyBorder="1" applyAlignment="1">
      <alignment horizontal="left" vertical="top" wrapText="1"/>
    </xf>
    <xf numFmtId="0" fontId="25" fillId="0" borderId="21" xfId="1" applyFill="1" applyBorder="1" applyAlignment="1">
      <alignment horizontal="left" vertical="top" wrapText="1"/>
    </xf>
    <xf numFmtId="0" fontId="25" fillId="0" borderId="0" xfId="1" applyFill="1" applyBorder="1" applyAlignment="1">
      <alignment horizontal="left" vertical="top" wrapText="1"/>
    </xf>
    <xf numFmtId="0" fontId="25" fillId="0" borderId="31" xfId="1" applyFill="1" applyBorder="1" applyAlignment="1">
      <alignment horizontal="left" vertical="top" wrapText="1"/>
    </xf>
    <xf numFmtId="0" fontId="5" fillId="0" borderId="22" xfId="0" applyFont="1" applyBorder="1" applyAlignment="1">
      <alignment horizontal="left" vertical="top" wrapText="1"/>
    </xf>
    <xf numFmtId="0" fontId="5" fillId="0" borderId="28" xfId="0" applyFont="1" applyBorder="1" applyAlignment="1">
      <alignment horizontal="left" vertical="top" wrapText="1"/>
    </xf>
    <xf numFmtId="0" fontId="5" fillId="0" borderId="27" xfId="0" applyFont="1" applyBorder="1" applyAlignment="1">
      <alignment horizontal="left" vertical="top" wrapText="1"/>
    </xf>
    <xf numFmtId="0" fontId="10" fillId="0" borderId="21" xfId="0"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1" fillId="0" borderId="15"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4" xfId="0" applyFont="1" applyBorder="1" applyAlignment="1">
      <alignment horizontal="left" vertical="top" wrapText="1"/>
    </xf>
    <xf numFmtId="0" fontId="5" fillId="9" borderId="4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49" fontId="1" fillId="0" borderId="8"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7" fillId="2" borderId="34" xfId="0" applyFont="1" applyFill="1" applyBorder="1" applyAlignment="1">
      <alignment horizontal="center" vertical="top" wrapText="1"/>
    </xf>
    <xf numFmtId="0" fontId="17" fillId="2" borderId="33" xfId="0" applyFont="1" applyFill="1" applyBorder="1" applyAlignment="1">
      <alignment horizontal="center" vertical="top" wrapText="1"/>
    </xf>
    <xf numFmtId="0" fontId="17" fillId="2" borderId="35" xfId="0" applyFont="1" applyFill="1" applyBorder="1" applyAlignment="1">
      <alignment horizontal="center" vertical="top" wrapText="1"/>
    </xf>
    <xf numFmtId="0" fontId="11" fillId="0" borderId="15" xfId="0" applyFont="1" applyBorder="1" applyAlignment="1">
      <alignment horizontal="center" vertical="top"/>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5" fillId="0" borderId="53" xfId="0" applyFont="1" applyBorder="1" applyAlignment="1">
      <alignment vertical="top" wrapText="1"/>
    </xf>
    <xf numFmtId="0" fontId="5" fillId="0" borderId="14" xfId="0" applyFont="1" applyBorder="1" applyAlignment="1">
      <alignment vertical="top" wrapText="1"/>
    </xf>
    <xf numFmtId="0" fontId="5" fillId="0" borderId="48" xfId="0" applyFont="1" applyBorder="1" applyAlignment="1">
      <alignment vertical="top" wrapText="1"/>
    </xf>
    <xf numFmtId="0" fontId="11" fillId="0" borderId="28" xfId="0" applyFont="1" applyBorder="1" applyAlignment="1">
      <alignment vertical="top" wrapText="1"/>
    </xf>
    <xf numFmtId="0" fontId="5" fillId="9" borderId="51" xfId="0" applyFont="1" applyFill="1" applyBorder="1" applyAlignment="1" applyProtection="1">
      <alignment horizontal="left" vertical="top" wrapText="1"/>
      <protection locked="0"/>
    </xf>
    <xf numFmtId="0" fontId="5" fillId="9" borderId="52" xfId="0" applyFont="1" applyFill="1" applyBorder="1" applyAlignment="1" applyProtection="1">
      <alignment horizontal="left" vertical="top" wrapText="1"/>
      <protection locked="0"/>
    </xf>
    <xf numFmtId="0" fontId="5" fillId="9" borderId="14" xfId="0" applyFont="1" applyFill="1" applyBorder="1" applyAlignment="1" applyProtection="1">
      <alignment vertical="top" wrapText="1"/>
      <protection locked="0"/>
    </xf>
    <xf numFmtId="0" fontId="5" fillId="9" borderId="48" xfId="0" applyFont="1" applyFill="1" applyBorder="1" applyAlignment="1" applyProtection="1">
      <alignment vertical="top" wrapText="1"/>
      <protection locked="0"/>
    </xf>
    <xf numFmtId="0" fontId="5" fillId="9" borderId="1" xfId="0" applyFont="1" applyFill="1" applyBorder="1" applyAlignment="1" applyProtection="1">
      <alignment horizontal="left" vertical="top" wrapText="1"/>
      <protection locked="0"/>
    </xf>
    <xf numFmtId="0" fontId="5" fillId="9" borderId="9" xfId="0" applyFont="1" applyFill="1" applyBorder="1" applyAlignment="1" applyProtection="1">
      <alignment horizontal="left" vertical="top" wrapText="1"/>
      <protection locked="0"/>
    </xf>
    <xf numFmtId="0" fontId="10" fillId="0" borderId="33" xfId="0" applyFont="1" applyBorder="1" applyAlignment="1">
      <alignment vertical="top" wrapText="1"/>
    </xf>
    <xf numFmtId="0" fontId="11" fillId="0" borderId="0" xfId="0" applyFont="1" applyAlignment="1">
      <alignment horizontal="left" vertical="top"/>
    </xf>
    <xf numFmtId="0" fontId="10" fillId="0" borderId="22" xfId="0" applyFont="1" applyBorder="1" applyAlignment="1">
      <alignment vertical="top" wrapText="1"/>
    </xf>
    <xf numFmtId="0" fontId="10" fillId="0" borderId="28" xfId="0" applyFont="1" applyBorder="1" applyAlignment="1">
      <alignment vertical="top" wrapText="1"/>
    </xf>
    <xf numFmtId="0" fontId="10" fillId="0" borderId="27" xfId="0" applyFont="1" applyBorder="1" applyAlignment="1">
      <alignment vertical="top" wrapText="1"/>
    </xf>
    <xf numFmtId="0" fontId="10" fillId="0" borderId="34" xfId="0" applyFont="1" applyBorder="1" applyAlignment="1">
      <alignment vertical="top" wrapText="1"/>
    </xf>
    <xf numFmtId="0" fontId="10" fillId="0" borderId="35" xfId="0" applyFont="1" applyBorder="1" applyAlignment="1">
      <alignment vertical="top" wrapText="1"/>
    </xf>
    <xf numFmtId="0" fontId="5" fillId="9" borderId="11" xfId="0" applyFont="1" applyFill="1" applyBorder="1" applyAlignment="1" applyProtection="1">
      <alignment horizontal="left" vertical="top" wrapText="1"/>
      <protection locked="0"/>
    </xf>
    <xf numFmtId="0" fontId="5" fillId="9" borderId="12" xfId="0" applyFont="1" applyFill="1" applyBorder="1" applyAlignment="1" applyProtection="1">
      <alignment horizontal="left" vertical="top" wrapText="1"/>
      <protection locked="0"/>
    </xf>
    <xf numFmtId="0" fontId="5" fillId="9" borderId="2" xfId="0" applyFont="1" applyFill="1" applyBorder="1" applyAlignment="1" applyProtection="1">
      <alignment horizontal="left" vertical="top" wrapText="1"/>
      <protection locked="0"/>
    </xf>
    <xf numFmtId="0" fontId="5" fillId="9" borderId="19" xfId="0" applyFont="1" applyFill="1" applyBorder="1" applyAlignment="1" applyProtection="1">
      <alignment horizontal="left" vertical="top" wrapText="1"/>
      <protection locked="0"/>
    </xf>
    <xf numFmtId="0" fontId="7" fillId="2" borderId="60" xfId="0" applyFont="1" applyFill="1" applyBorder="1" applyAlignment="1">
      <alignment horizontal="left" vertical="top" wrapText="1"/>
    </xf>
    <xf numFmtId="0" fontId="7" fillId="2" borderId="45" xfId="0" applyFont="1" applyFill="1" applyBorder="1" applyAlignment="1">
      <alignment horizontal="left" vertical="top" wrapText="1"/>
    </xf>
    <xf numFmtId="0" fontId="7" fillId="2" borderId="78" xfId="0" applyFont="1" applyFill="1" applyBorder="1" applyAlignment="1">
      <alignment horizontal="left" vertical="top" wrapText="1"/>
    </xf>
    <xf numFmtId="0" fontId="7" fillId="2" borderId="53"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48" xfId="0" applyFont="1" applyFill="1" applyBorder="1" applyAlignment="1">
      <alignment horizontal="left" vertical="top" wrapText="1"/>
    </xf>
    <xf numFmtId="0" fontId="5" fillId="0" borderId="34" xfId="0" applyFont="1" applyBorder="1" applyAlignment="1">
      <alignment vertical="top" wrapText="1"/>
    </xf>
    <xf numFmtId="0" fontId="5" fillId="0" borderId="33" xfId="0" applyFont="1" applyBorder="1" applyAlignment="1">
      <alignment vertical="top" wrapText="1"/>
    </xf>
    <xf numFmtId="0" fontId="5" fillId="0" borderId="35" xfId="0" applyFont="1" applyBorder="1" applyAlignment="1">
      <alignment vertical="top" wrapText="1"/>
    </xf>
    <xf numFmtId="0" fontId="5" fillId="9" borderId="11" xfId="0" applyFont="1" applyFill="1" applyBorder="1" applyAlignment="1" applyProtection="1">
      <alignment horizontal="left" vertical="top"/>
      <protection locked="0"/>
    </xf>
    <xf numFmtId="0" fontId="5" fillId="9" borderId="12" xfId="0" applyFont="1" applyFill="1" applyBorder="1" applyAlignment="1" applyProtection="1">
      <alignment horizontal="left" vertical="top"/>
      <protection locked="0"/>
    </xf>
    <xf numFmtId="0" fontId="5" fillId="9" borderId="1" xfId="0" applyFont="1" applyFill="1" applyBorder="1" applyAlignment="1" applyProtection="1">
      <alignment horizontal="left" vertical="top"/>
      <protection locked="0"/>
    </xf>
    <xf numFmtId="0" fontId="5" fillId="9" borderId="9" xfId="0" applyFont="1" applyFill="1" applyBorder="1" applyAlignment="1" applyProtection="1">
      <alignment horizontal="left" vertical="top"/>
      <protection locked="0"/>
    </xf>
    <xf numFmtId="0" fontId="7" fillId="9" borderId="51" xfId="0" applyFont="1" applyFill="1" applyBorder="1" applyAlignment="1" applyProtection="1">
      <alignment horizontal="left" vertical="top" wrapText="1"/>
      <protection locked="0"/>
    </xf>
    <xf numFmtId="0" fontId="7" fillId="9" borderId="52" xfId="0" applyFont="1" applyFill="1" applyBorder="1" applyAlignment="1" applyProtection="1">
      <alignment horizontal="left" vertical="top" wrapText="1"/>
      <protection locked="0"/>
    </xf>
    <xf numFmtId="0" fontId="5" fillId="9" borderId="1" xfId="0" applyFont="1" applyFill="1" applyBorder="1" applyAlignment="1" applyProtection="1">
      <alignment vertical="top" wrapText="1"/>
      <protection locked="0"/>
    </xf>
    <xf numFmtId="0" fontId="5" fillId="9" borderId="9" xfId="0" applyFont="1" applyFill="1" applyBorder="1" applyAlignment="1" applyProtection="1">
      <alignment vertical="top" wrapText="1"/>
      <protection locked="0"/>
    </xf>
    <xf numFmtId="0" fontId="5" fillId="3" borderId="1" xfId="0" applyFont="1" applyFill="1" applyBorder="1" applyAlignment="1">
      <alignment horizontal="left" vertical="top"/>
    </xf>
    <xf numFmtId="0" fontId="5" fillId="3" borderId="9" xfId="0" applyFont="1" applyFill="1" applyBorder="1" applyAlignment="1">
      <alignment horizontal="left" vertical="top"/>
    </xf>
    <xf numFmtId="0" fontId="14" fillId="2" borderId="60" xfId="0" applyFont="1" applyFill="1" applyBorder="1" applyAlignment="1">
      <alignment horizontal="left" vertical="top" wrapText="1"/>
    </xf>
    <xf numFmtId="0" fontId="14" fillId="2" borderId="45" xfId="0" applyFont="1" applyFill="1" applyBorder="1" applyAlignment="1">
      <alignment horizontal="left" vertical="top" wrapText="1"/>
    </xf>
    <xf numFmtId="0" fontId="14" fillId="2" borderId="78" xfId="0" applyFont="1" applyFill="1" applyBorder="1" applyAlignment="1">
      <alignment horizontal="left" vertical="top" wrapText="1"/>
    </xf>
    <xf numFmtId="0" fontId="5" fillId="9" borderId="51" xfId="0" applyFont="1" applyFill="1" applyBorder="1" applyAlignment="1" applyProtection="1">
      <alignment vertical="top" wrapText="1"/>
      <protection locked="0"/>
    </xf>
    <xf numFmtId="0" fontId="5" fillId="9" borderId="52" xfId="0" applyFont="1" applyFill="1" applyBorder="1" applyAlignment="1" applyProtection="1">
      <alignment vertical="top" wrapText="1"/>
      <protection locked="0"/>
    </xf>
    <xf numFmtId="0" fontId="10" fillId="0" borderId="33" xfId="0" applyFont="1" applyBorder="1" applyAlignment="1">
      <alignment horizontal="center" vertical="top" wrapText="1"/>
    </xf>
    <xf numFmtId="0" fontId="5" fillId="9" borderId="2" xfId="0" applyFont="1" applyFill="1" applyBorder="1" applyAlignment="1" applyProtection="1">
      <alignment horizontal="left" vertical="top"/>
      <protection locked="0"/>
    </xf>
    <xf numFmtId="0" fontId="5" fillId="9" borderId="19" xfId="0" applyFont="1" applyFill="1" applyBorder="1" applyAlignment="1" applyProtection="1">
      <alignment horizontal="left" vertical="top"/>
      <protection locked="0"/>
    </xf>
    <xf numFmtId="0" fontId="5" fillId="9" borderId="46" xfId="0" applyFont="1" applyFill="1" applyBorder="1" applyAlignment="1" applyProtection="1">
      <alignment horizontal="left" vertical="top"/>
      <protection locked="0"/>
    </xf>
    <xf numFmtId="0" fontId="5" fillId="9" borderId="17" xfId="0" applyFont="1" applyFill="1" applyBorder="1" applyAlignment="1" applyProtection="1">
      <alignment horizontal="left" vertical="top"/>
      <protection locked="0"/>
    </xf>
    <xf numFmtId="0" fontId="5" fillId="9" borderId="1" xfId="0" applyFont="1" applyFill="1" applyBorder="1" applyAlignment="1">
      <alignment horizontal="left" vertical="top"/>
    </xf>
    <xf numFmtId="0" fontId="5" fillId="9" borderId="9" xfId="0" applyFont="1" applyFill="1" applyBorder="1" applyAlignment="1">
      <alignment horizontal="left" vertical="top"/>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1" fillId="3" borderId="23" xfId="0" applyFont="1" applyFill="1" applyBorder="1" applyAlignment="1">
      <alignment horizontal="left" vertical="center"/>
    </xf>
    <xf numFmtId="0" fontId="1" fillId="3" borderId="54" xfId="0" applyFont="1" applyFill="1" applyBorder="1" applyAlignment="1">
      <alignment horizontal="left" vertical="center"/>
    </xf>
    <xf numFmtId="0" fontId="1" fillId="3" borderId="23"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9" borderId="26" xfId="0" applyFont="1" applyFill="1" applyBorder="1" applyAlignment="1" applyProtection="1">
      <alignment horizontal="left" vertical="center" wrapText="1"/>
      <protection locked="0"/>
    </xf>
    <xf numFmtId="0" fontId="1" fillId="3" borderId="25" xfId="0" applyFont="1" applyFill="1" applyBorder="1" applyAlignment="1">
      <alignment horizontal="left" vertical="center"/>
    </xf>
    <xf numFmtId="0" fontId="1" fillId="3" borderId="47" xfId="0" applyFont="1" applyFill="1" applyBorder="1" applyAlignment="1">
      <alignment horizontal="left" vertical="center"/>
    </xf>
    <xf numFmtId="0" fontId="1" fillId="3" borderId="30" xfId="0" applyFont="1" applyFill="1" applyBorder="1" applyAlignment="1">
      <alignment horizontal="left" vertical="center"/>
    </xf>
    <xf numFmtId="0" fontId="1" fillId="3" borderId="57" xfId="0" applyFont="1" applyFill="1" applyBorder="1" applyAlignment="1">
      <alignment horizontal="left" vertical="center"/>
    </xf>
    <xf numFmtId="0" fontId="5" fillId="0" borderId="10" xfId="0" applyFont="1" applyBorder="1" applyAlignment="1">
      <alignment horizontal="left" vertical="top"/>
    </xf>
    <xf numFmtId="0" fontId="5" fillId="0" borderId="11" xfId="0" applyFont="1" applyBorder="1" applyAlignment="1">
      <alignment horizontal="left" vertical="top"/>
    </xf>
    <xf numFmtId="0" fontId="1" fillId="3" borderId="8" xfId="0" applyFont="1" applyFill="1" applyBorder="1" applyAlignment="1">
      <alignment horizontal="left" vertical="center"/>
    </xf>
    <xf numFmtId="0" fontId="1" fillId="3" borderId="1" xfId="0" applyFont="1" applyFill="1" applyBorder="1" applyAlignment="1">
      <alignment horizontal="left" vertical="center"/>
    </xf>
    <xf numFmtId="0" fontId="1" fillId="3" borderId="60" xfId="0" applyFont="1" applyFill="1" applyBorder="1" applyAlignment="1">
      <alignment horizontal="left" vertical="top" wrapText="1"/>
    </xf>
    <xf numFmtId="0" fontId="1" fillId="3" borderId="45" xfId="0" applyFont="1" applyFill="1" applyBorder="1" applyAlignment="1">
      <alignment horizontal="left" vertical="top" wrapText="1"/>
    </xf>
    <xf numFmtId="0" fontId="1" fillId="3" borderId="44" xfId="0" applyFont="1" applyFill="1" applyBorder="1" applyAlignment="1">
      <alignment horizontal="left" vertical="top" wrapText="1"/>
    </xf>
    <xf numFmtId="0" fontId="14" fillId="2" borderId="53" xfId="0" applyFont="1" applyFill="1" applyBorder="1" applyAlignment="1">
      <alignment horizontal="left" vertical="top"/>
    </xf>
    <xf numFmtId="0" fontId="14" fillId="2" borderId="14" xfId="0" applyFont="1" applyFill="1" applyBorder="1" applyAlignment="1">
      <alignment horizontal="left" vertical="top"/>
    </xf>
    <xf numFmtId="0" fontId="14" fillId="2" borderId="49" xfId="0" applyFont="1" applyFill="1" applyBorder="1" applyAlignment="1">
      <alignment horizontal="left" vertical="top"/>
    </xf>
    <xf numFmtId="0" fontId="0" fillId="0" borderId="15" xfId="0" applyBorder="1" applyAlignment="1">
      <alignment horizontal="left" vertical="top"/>
    </xf>
    <xf numFmtId="0" fontId="0" fillId="0" borderId="42" xfId="0" applyBorder="1" applyAlignment="1">
      <alignment horizontal="left" vertical="top"/>
    </xf>
    <xf numFmtId="164" fontId="1" fillId="9" borderId="2" xfId="0" applyNumberFormat="1" applyFont="1" applyFill="1" applyBorder="1" applyAlignment="1" applyProtection="1">
      <alignment horizontal="left" vertical="center" wrapText="1"/>
      <protection locked="0"/>
    </xf>
    <xf numFmtId="164" fontId="1" fillId="9" borderId="26" xfId="0" applyNumberFormat="1" applyFont="1" applyFill="1" applyBorder="1" applyAlignment="1" applyProtection="1">
      <alignment horizontal="left" vertical="center" wrapText="1"/>
      <protection locked="0"/>
    </xf>
    <xf numFmtId="0" fontId="1" fillId="3" borderId="54" xfId="0" applyFont="1" applyFill="1" applyBorder="1" applyAlignment="1">
      <alignment horizontal="left" vertical="center" wrapText="1"/>
    </xf>
    <xf numFmtId="0" fontId="11" fillId="0" borderId="28" xfId="0" applyFont="1" applyBorder="1" applyAlignment="1">
      <alignment horizontal="center" vertical="top"/>
    </xf>
    <xf numFmtId="0" fontId="1" fillId="3" borderId="15"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9" borderId="55" xfId="0" applyFont="1" applyFill="1" applyBorder="1" applyAlignment="1" applyProtection="1">
      <alignment horizontal="left" vertical="center" wrapText="1"/>
      <protection locked="0"/>
    </xf>
    <xf numFmtId="0" fontId="1" fillId="9" borderId="32" xfId="0" applyFont="1" applyFill="1" applyBorder="1" applyAlignment="1" applyProtection="1">
      <alignment horizontal="left" vertical="center" wrapText="1"/>
      <protection locked="0"/>
    </xf>
    <xf numFmtId="0" fontId="14"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4" fillId="3" borderId="30" xfId="0" applyFont="1" applyFill="1" applyBorder="1" applyAlignment="1">
      <alignment horizontal="left" vertical="top" wrapText="1"/>
    </xf>
    <xf numFmtId="0" fontId="14" fillId="3" borderId="29" xfId="0" applyFont="1" applyFill="1" applyBorder="1" applyAlignment="1">
      <alignment horizontal="left" vertical="top" wrapText="1"/>
    </xf>
    <xf numFmtId="0" fontId="14" fillId="3" borderId="21" xfId="0" applyFont="1" applyFill="1" applyBorder="1" applyAlignment="1">
      <alignment horizontal="left" vertical="center" wrapText="1"/>
    </xf>
    <xf numFmtId="0" fontId="14" fillId="3" borderId="0" xfId="0" applyFont="1" applyFill="1" applyAlignment="1">
      <alignment horizontal="left" vertical="center" wrapText="1"/>
    </xf>
    <xf numFmtId="0" fontId="16" fillId="2" borderId="41" xfId="0" applyFont="1" applyFill="1" applyBorder="1" applyAlignment="1">
      <alignment horizontal="center" vertical="top"/>
    </xf>
    <xf numFmtId="0" fontId="16" fillId="2" borderId="15" xfId="0" applyFont="1" applyFill="1" applyBorder="1" applyAlignment="1">
      <alignment horizontal="center" vertical="top"/>
    </xf>
    <xf numFmtId="0" fontId="16" fillId="2" borderId="42" xfId="0" applyFont="1" applyFill="1" applyBorder="1" applyAlignment="1">
      <alignment horizontal="center" vertical="top"/>
    </xf>
    <xf numFmtId="0" fontId="1" fillId="3" borderId="21" xfId="0" applyFont="1" applyFill="1" applyBorder="1" applyAlignment="1">
      <alignment horizontal="left" vertical="top" wrapText="1"/>
    </xf>
    <xf numFmtId="0" fontId="1" fillId="3" borderId="0" xfId="0" applyFont="1" applyFill="1" applyAlignment="1">
      <alignment horizontal="left" vertical="top" wrapText="1"/>
    </xf>
    <xf numFmtId="0" fontId="1" fillId="3" borderId="31" xfId="0" applyFont="1" applyFill="1" applyBorder="1" applyAlignment="1">
      <alignment horizontal="left" vertical="top" wrapText="1"/>
    </xf>
    <xf numFmtId="0" fontId="1" fillId="9" borderId="26" xfId="0" applyFont="1" applyFill="1" applyBorder="1" applyAlignment="1" applyProtection="1">
      <alignment horizontal="left" vertical="center"/>
      <protection locked="0"/>
    </xf>
    <xf numFmtId="0" fontId="1" fillId="9" borderId="36" xfId="0" applyFont="1" applyFill="1" applyBorder="1" applyAlignment="1" applyProtection="1">
      <alignment horizontal="left" vertical="center" wrapText="1"/>
      <protection locked="0"/>
    </xf>
    <xf numFmtId="0" fontId="1" fillId="9" borderId="29" xfId="0" applyFont="1" applyFill="1" applyBorder="1" applyAlignment="1" applyProtection="1">
      <alignment horizontal="left" vertical="center" wrapText="1"/>
      <protection locked="0"/>
    </xf>
    <xf numFmtId="0" fontId="1" fillId="3" borderId="50" xfId="0" applyFont="1" applyFill="1" applyBorder="1" applyAlignment="1">
      <alignment vertical="top" wrapText="1"/>
    </xf>
    <xf numFmtId="0" fontId="1" fillId="3" borderId="51" xfId="0" applyFont="1" applyFill="1" applyBorder="1" applyAlignment="1">
      <alignment vertical="top" wrapText="1"/>
    </xf>
    <xf numFmtId="0" fontId="1" fillId="3" borderId="61" xfId="0" applyFont="1" applyFill="1" applyBorder="1" applyAlignment="1">
      <alignment vertical="top" wrapText="1"/>
    </xf>
    <xf numFmtId="0" fontId="1" fillId="9" borderId="16" xfId="0" applyFont="1" applyFill="1" applyBorder="1" applyAlignment="1" applyProtection="1">
      <alignment horizontal="left" vertical="center" wrapText="1"/>
      <protection locked="0"/>
    </xf>
    <xf numFmtId="0" fontId="25" fillId="0" borderId="22" xfId="1" applyFill="1" applyBorder="1" applyAlignment="1">
      <alignment horizontal="left" vertical="top" wrapText="1"/>
    </xf>
    <xf numFmtId="0" fontId="7" fillId="0" borderId="28" xfId="0" applyFont="1" applyBorder="1" applyAlignment="1">
      <alignment horizontal="left" vertical="top" wrapText="1"/>
    </xf>
    <xf numFmtId="0" fontId="7" fillId="0" borderId="27" xfId="0" applyFont="1" applyBorder="1" applyAlignment="1">
      <alignment horizontal="left" vertical="top" wrapText="1"/>
    </xf>
    <xf numFmtId="0" fontId="10" fillId="0" borderId="28" xfId="0" applyFont="1" applyBorder="1" applyAlignment="1">
      <alignment horizontal="center" vertical="center" wrapText="1"/>
    </xf>
    <xf numFmtId="0" fontId="1" fillId="3" borderId="11" xfId="0" applyFont="1" applyFill="1" applyBorder="1" applyAlignment="1">
      <alignment horizontal="left" vertical="top" wrapText="1"/>
    </xf>
    <xf numFmtId="0" fontId="11" fillId="3" borderId="0" xfId="0" applyFont="1" applyFill="1" applyAlignment="1">
      <alignment horizont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11" xfId="0" applyFont="1" applyFill="1" applyBorder="1" applyAlignment="1">
      <alignment horizontal="left" vertical="top"/>
    </xf>
    <xf numFmtId="0" fontId="10" fillId="0" borderId="22" xfId="0" applyFont="1" applyBorder="1"/>
    <xf numFmtId="0" fontId="10" fillId="0" borderId="28" xfId="0" applyFont="1" applyBorder="1"/>
    <xf numFmtId="0" fontId="10" fillId="0" borderId="27" xfId="0" applyFont="1" applyBorder="1"/>
    <xf numFmtId="1" fontId="1" fillId="9" borderId="2" xfId="0" applyNumberFormat="1" applyFont="1" applyFill="1" applyBorder="1" applyAlignment="1" applyProtection="1">
      <alignment vertical="center" wrapText="1"/>
      <protection locked="0"/>
    </xf>
    <xf numFmtId="1" fontId="1" fillId="9" borderId="26" xfId="0" applyNumberFormat="1" applyFont="1" applyFill="1" applyBorder="1" applyAlignment="1" applyProtection="1">
      <alignment vertical="center" wrapText="1"/>
      <protection locked="0"/>
    </xf>
    <xf numFmtId="1" fontId="1" fillId="9" borderId="19" xfId="0" applyNumberFormat="1" applyFont="1" applyFill="1" applyBorder="1" applyAlignment="1" applyProtection="1">
      <alignment vertical="center" wrapText="1"/>
      <protection locked="0"/>
    </xf>
    <xf numFmtId="0" fontId="1" fillId="9" borderId="2" xfId="0" applyFont="1" applyFill="1" applyBorder="1" applyAlignment="1" applyProtection="1">
      <alignment vertical="center" wrapText="1"/>
      <protection locked="0"/>
    </xf>
    <xf numFmtId="0" fontId="1" fillId="9" borderId="26" xfId="0" applyFont="1" applyFill="1" applyBorder="1" applyAlignment="1" applyProtection="1">
      <alignment vertical="center" wrapText="1"/>
      <protection locked="0"/>
    </xf>
    <xf numFmtId="0" fontId="1" fillId="9" borderId="19" xfId="0" applyFont="1" applyFill="1" applyBorder="1" applyAlignment="1" applyProtection="1">
      <alignment vertical="center" wrapText="1"/>
      <protection locked="0"/>
    </xf>
    <xf numFmtId="0" fontId="1" fillId="3" borderId="8" xfId="0" applyFont="1" applyFill="1" applyBorder="1" applyAlignment="1">
      <alignment horizontal="left" vertical="top"/>
    </xf>
    <xf numFmtId="0" fontId="1" fillId="3" borderId="1" xfId="0" applyFont="1" applyFill="1" applyBorder="1" applyAlignment="1">
      <alignment horizontal="left" vertical="top"/>
    </xf>
    <xf numFmtId="0" fontId="1" fillId="3" borderId="8" xfId="1" applyFont="1" applyFill="1" applyBorder="1" applyAlignment="1" applyProtection="1">
      <alignment horizontal="left" vertical="top" wrapText="1"/>
    </xf>
    <xf numFmtId="0" fontId="1" fillId="3" borderId="1" xfId="1" applyFont="1" applyFill="1" applyBorder="1" applyAlignment="1" applyProtection="1">
      <alignment horizontal="left" vertical="top" wrapText="1"/>
    </xf>
    <xf numFmtId="0" fontId="10" fillId="0" borderId="7" xfId="0" applyFont="1" applyBorder="1"/>
    <xf numFmtId="0" fontId="10" fillId="0" borderId="3" xfId="0" applyFont="1" applyBorder="1"/>
    <xf numFmtId="0" fontId="10" fillId="0" borderId="13" xfId="0" applyFont="1" applyBorder="1"/>
    <xf numFmtId="0" fontId="1" fillId="3" borderId="22" xfId="0" applyFont="1" applyFill="1" applyBorder="1" applyAlignment="1">
      <alignment vertical="top" wrapText="1"/>
    </xf>
    <xf numFmtId="0" fontId="1" fillId="3" borderId="28" xfId="0" applyFont="1" applyFill="1" applyBorder="1" applyAlignment="1">
      <alignment vertical="top" wrapText="1"/>
    </xf>
    <xf numFmtId="0" fontId="1" fillId="3" borderId="27" xfId="0" applyFont="1" applyFill="1" applyBorder="1" applyAlignment="1">
      <alignment vertical="top" wrapText="1"/>
    </xf>
    <xf numFmtId="0" fontId="13" fillId="0" borderId="28" xfId="0" applyFont="1" applyBorder="1" applyAlignment="1">
      <alignment horizontal="center"/>
    </xf>
    <xf numFmtId="0" fontId="14" fillId="2" borderId="22" xfId="0" applyFont="1" applyFill="1" applyBorder="1" applyAlignment="1">
      <alignment horizontal="left"/>
    </xf>
    <xf numFmtId="0" fontId="14" fillId="2" borderId="28" xfId="0" applyFont="1" applyFill="1" applyBorder="1" applyAlignment="1">
      <alignment horizontal="left"/>
    </xf>
    <xf numFmtId="0" fontId="14" fillId="2" borderId="27" xfId="0" applyFont="1" applyFill="1" applyBorder="1" applyAlignment="1">
      <alignment horizontal="left"/>
    </xf>
    <xf numFmtId="0" fontId="1" fillId="3" borderId="71"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 fillId="3" borderId="41" xfId="0" applyFont="1" applyFill="1" applyBorder="1" applyAlignment="1">
      <alignment vertical="top" wrapText="1"/>
    </xf>
    <xf numFmtId="0" fontId="1" fillId="3" borderId="15" xfId="0" applyFont="1" applyFill="1" applyBorder="1" applyAlignment="1">
      <alignment vertical="top" wrapText="1"/>
    </xf>
    <xf numFmtId="0" fontId="1" fillId="3" borderId="42" xfId="0" applyFont="1" applyFill="1" applyBorder="1" applyAlignment="1">
      <alignment vertical="top" wrapText="1"/>
    </xf>
    <xf numFmtId="0" fontId="14" fillId="2" borderId="50" xfId="0" applyFont="1" applyFill="1" applyBorder="1" applyAlignment="1">
      <alignment horizontal="left" vertical="center"/>
    </xf>
    <xf numFmtId="0" fontId="14" fillId="2" borderId="51" xfId="0" applyFont="1" applyFill="1" applyBorder="1" applyAlignment="1">
      <alignment horizontal="left" vertical="center"/>
    </xf>
    <xf numFmtId="0" fontId="14" fillId="2" borderId="52" xfId="0" applyFont="1" applyFill="1" applyBorder="1" applyAlignment="1">
      <alignment horizontal="left" vertical="center"/>
    </xf>
    <xf numFmtId="0" fontId="1" fillId="3" borderId="23" xfId="1" applyFont="1" applyFill="1" applyBorder="1" applyAlignment="1" applyProtection="1">
      <alignment horizontal="left" vertical="top" wrapText="1"/>
    </xf>
    <xf numFmtId="0" fontId="1" fillId="3" borderId="26" xfId="1" applyFont="1" applyFill="1" applyBorder="1" applyAlignment="1" applyProtection="1">
      <alignment horizontal="left" vertical="top" wrapText="1"/>
    </xf>
    <xf numFmtId="0" fontId="1" fillId="3" borderId="54" xfId="1" applyFont="1" applyFill="1" applyBorder="1" applyAlignment="1" applyProtection="1">
      <alignment horizontal="left" vertical="top" wrapText="1"/>
    </xf>
    <xf numFmtId="0" fontId="25" fillId="3" borderId="25" xfId="1" applyFill="1" applyBorder="1" applyAlignment="1" applyProtection="1">
      <alignment vertical="top" wrapText="1"/>
    </xf>
    <xf numFmtId="0" fontId="25" fillId="3" borderId="16" xfId="1" applyFill="1" applyBorder="1" applyAlignment="1" applyProtection="1">
      <alignment vertical="top" wrapText="1"/>
    </xf>
    <xf numFmtId="0" fontId="25" fillId="3" borderId="17" xfId="1" applyFill="1" applyBorder="1" applyAlignment="1" applyProtection="1">
      <alignment vertical="top" wrapText="1"/>
    </xf>
    <xf numFmtId="0" fontId="1" fillId="3" borderId="23" xfId="1" applyFont="1" applyFill="1" applyBorder="1" applyAlignment="1" applyProtection="1">
      <alignment vertical="top" wrapText="1"/>
    </xf>
    <xf numFmtId="0" fontId="1" fillId="3" borderId="26" xfId="1" applyFont="1" applyFill="1" applyBorder="1" applyAlignment="1" applyProtection="1">
      <alignment vertical="top" wrapText="1"/>
    </xf>
    <xf numFmtId="0" fontId="1" fillId="3" borderId="54" xfId="1" applyFont="1" applyFill="1" applyBorder="1" applyAlignment="1" applyProtection="1">
      <alignment vertical="top" wrapText="1"/>
    </xf>
    <xf numFmtId="0" fontId="24" fillId="3" borderId="23" xfId="1" applyFont="1" applyFill="1" applyBorder="1" applyAlignment="1" applyProtection="1">
      <alignment vertical="top" wrapText="1"/>
    </xf>
    <xf numFmtId="0" fontId="24" fillId="3" borderId="26" xfId="1" applyFont="1" applyFill="1" applyBorder="1" applyAlignment="1" applyProtection="1">
      <alignment vertical="top" wrapText="1"/>
    </xf>
    <xf numFmtId="0" fontId="24" fillId="3" borderId="19" xfId="1" applyFont="1" applyFill="1" applyBorder="1" applyAlignment="1" applyProtection="1">
      <alignment vertical="top" wrapText="1"/>
    </xf>
    <xf numFmtId="0" fontId="1" fillId="9" borderId="2" xfId="1" applyFont="1" applyFill="1" applyBorder="1" applyAlignment="1" applyProtection="1">
      <alignment horizontal="left" vertical="top" wrapText="1"/>
      <protection locked="0"/>
    </xf>
    <xf numFmtId="0" fontId="1" fillId="9" borderId="26" xfId="1" applyFont="1" applyFill="1" applyBorder="1" applyAlignment="1" applyProtection="1">
      <alignment horizontal="left" vertical="top" wrapText="1"/>
      <protection locked="0"/>
    </xf>
    <xf numFmtId="0" fontId="1" fillId="9" borderId="19" xfId="1" applyFont="1" applyFill="1" applyBorder="1" applyAlignment="1" applyProtection="1">
      <alignment horizontal="left" vertical="top" wrapText="1"/>
      <protection locked="0"/>
    </xf>
    <xf numFmtId="0" fontId="13" fillId="0" borderId="0" xfId="0" applyFont="1" applyAlignment="1">
      <alignment horizontal="left" vertical="top"/>
    </xf>
    <xf numFmtId="0" fontId="1" fillId="0" borderId="23" xfId="0" applyFont="1" applyBorder="1" applyAlignment="1">
      <alignment horizontal="left" vertical="top" wrapText="1"/>
    </xf>
    <xf numFmtId="0" fontId="1" fillId="0" borderId="26" xfId="0" applyFont="1" applyBorder="1" applyAlignment="1">
      <alignment horizontal="left" vertical="top" wrapText="1"/>
    </xf>
    <xf numFmtId="0" fontId="25" fillId="0" borderId="2" xfId="1" applyBorder="1" applyAlignment="1" applyProtection="1">
      <alignment horizontal="left" vertical="top" wrapText="1"/>
    </xf>
    <xf numFmtId="0" fontId="25" fillId="0" borderId="26" xfId="1" applyBorder="1" applyAlignment="1" applyProtection="1">
      <alignment horizontal="left" vertical="top" wrapText="1"/>
    </xf>
    <xf numFmtId="0" fontId="25" fillId="0" borderId="19" xfId="1" applyBorder="1" applyAlignment="1" applyProtection="1">
      <alignment horizontal="left" vertical="top" wrapText="1"/>
    </xf>
    <xf numFmtId="0" fontId="1" fillId="0" borderId="25" xfId="0" applyFont="1" applyBorder="1" applyAlignment="1">
      <alignment horizontal="left" vertical="top" wrapText="1"/>
    </xf>
    <xf numFmtId="0" fontId="1" fillId="0" borderId="16" xfId="0" applyFont="1" applyBorder="1" applyAlignment="1">
      <alignment horizontal="left" vertical="top" wrapText="1"/>
    </xf>
    <xf numFmtId="0" fontId="25" fillId="0" borderId="46" xfId="1" applyBorder="1" applyAlignment="1" applyProtection="1">
      <alignment horizontal="left" vertical="top" wrapText="1"/>
    </xf>
    <xf numFmtId="0" fontId="25" fillId="0" borderId="16" xfId="1" applyBorder="1" applyAlignment="1" applyProtection="1">
      <alignment horizontal="left" vertical="top" wrapText="1"/>
    </xf>
    <xf numFmtId="0" fontId="25" fillId="0" borderId="17" xfId="1" applyBorder="1" applyAlignment="1" applyProtection="1">
      <alignment horizontal="left" vertical="top" wrapText="1"/>
    </xf>
    <xf numFmtId="0" fontId="14" fillId="2" borderId="24" xfId="0" applyFont="1" applyFill="1" applyBorder="1" applyAlignment="1">
      <alignment horizontal="left" vertical="top" wrapText="1"/>
    </xf>
    <xf numFmtId="0" fontId="14" fillId="2" borderId="32" xfId="0" applyFont="1" applyFill="1" applyBorder="1" applyAlignment="1">
      <alignment horizontal="left" vertical="top" wrapText="1"/>
    </xf>
    <xf numFmtId="0" fontId="14" fillId="2" borderId="55"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0" fillId="0" borderId="34" xfId="0" applyFont="1" applyBorder="1" applyAlignment="1">
      <alignment horizontal="left" vertical="top" wrapText="1"/>
    </xf>
    <xf numFmtId="0" fontId="10" fillId="0" borderId="33" xfId="0" applyFont="1" applyBorder="1" applyAlignment="1">
      <alignment horizontal="left" vertical="top" wrapText="1"/>
    </xf>
    <xf numFmtId="0" fontId="1" fillId="0" borderId="1" xfId="0" applyFont="1" applyBorder="1" applyAlignment="1">
      <alignment horizontal="left" vertical="top" wrapText="1"/>
    </xf>
    <xf numFmtId="0" fontId="1" fillId="0" borderId="1" xfId="1" applyFont="1" applyBorder="1" applyAlignment="1" applyProtection="1">
      <alignment horizontal="left" vertical="top" wrapText="1"/>
    </xf>
    <xf numFmtId="0" fontId="1" fillId="0" borderId="11" xfId="1" applyFont="1" applyBorder="1" applyAlignment="1" applyProtection="1">
      <alignment horizontal="left" vertical="top" wrapText="1"/>
    </xf>
    <xf numFmtId="0" fontId="15" fillId="2" borderId="34" xfId="0" applyFont="1" applyFill="1" applyBorder="1" applyAlignment="1">
      <alignment horizontal="center" vertical="top" wrapText="1"/>
    </xf>
    <xf numFmtId="0" fontId="15" fillId="2" borderId="33" xfId="0" applyFont="1" applyFill="1" applyBorder="1" applyAlignment="1">
      <alignment horizontal="center" vertical="top" wrapText="1"/>
    </xf>
    <xf numFmtId="0" fontId="15" fillId="2" borderId="35" xfId="0" applyFont="1" applyFill="1" applyBorder="1" applyAlignment="1">
      <alignment horizontal="center" vertical="top" wrapText="1"/>
    </xf>
    <xf numFmtId="0" fontId="1" fillId="3" borderId="33"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0" borderId="3" xfId="0" applyFont="1" applyBorder="1" applyAlignment="1">
      <alignment horizontal="left" vertical="top" wrapText="1"/>
    </xf>
    <xf numFmtId="0" fontId="5" fillId="0" borderId="0" xfId="0" applyFont="1" applyAlignment="1">
      <alignment horizontal="left" vertical="top" wrapText="1"/>
    </xf>
    <xf numFmtId="0" fontId="5" fillId="0" borderId="31"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5" fillId="0" borderId="41" xfId="0" applyFont="1" applyBorder="1" applyAlignment="1">
      <alignment horizontal="center" vertical="top"/>
    </xf>
    <xf numFmtId="0" fontId="5" fillId="0" borderId="15" xfId="0" applyFont="1" applyBorder="1" applyAlignment="1">
      <alignment horizontal="center" vertical="top"/>
    </xf>
    <xf numFmtId="0" fontId="5" fillId="0" borderId="42" xfId="0" applyFont="1" applyBorder="1" applyAlignment="1">
      <alignment horizontal="center" vertical="top"/>
    </xf>
    <xf numFmtId="0" fontId="7" fillId="0" borderId="15" xfId="0" applyFont="1" applyBorder="1" applyAlignment="1">
      <alignment horizontal="left" vertical="top" wrapText="1"/>
    </xf>
    <xf numFmtId="0" fontId="7" fillId="0" borderId="42" xfId="0" applyFont="1" applyBorder="1" applyAlignment="1">
      <alignment horizontal="left" vertical="top" wrapText="1"/>
    </xf>
    <xf numFmtId="0" fontId="10" fillId="0" borderId="21" xfId="0" applyFont="1" applyBorder="1" applyAlignment="1">
      <alignment horizontal="center" vertical="top"/>
    </xf>
    <xf numFmtId="0" fontId="10" fillId="0" borderId="0" xfId="0" applyFont="1" applyAlignment="1">
      <alignment horizontal="center" vertical="top"/>
    </xf>
    <xf numFmtId="0" fontId="10" fillId="0" borderId="31" xfId="0" applyFont="1" applyBorder="1" applyAlignment="1">
      <alignment horizontal="center" vertical="top"/>
    </xf>
    <xf numFmtId="0" fontId="11" fillId="0" borderId="0" xfId="0" applyFont="1" applyAlignment="1">
      <alignment horizontal="center" vertical="top"/>
    </xf>
    <xf numFmtId="0" fontId="17" fillId="2" borderId="34" xfId="0" applyFont="1" applyFill="1" applyBorder="1" applyAlignment="1">
      <alignment horizontal="center" vertical="top"/>
    </xf>
    <xf numFmtId="0" fontId="17" fillId="2" borderId="33" xfId="0" applyFont="1" applyFill="1" applyBorder="1" applyAlignment="1">
      <alignment horizontal="center" vertical="top"/>
    </xf>
    <xf numFmtId="0" fontId="17" fillId="2" borderId="35" xfId="0" applyFont="1" applyFill="1" applyBorder="1" applyAlignment="1">
      <alignment horizontal="center" vertical="top"/>
    </xf>
    <xf numFmtId="0" fontId="16" fillId="2" borderId="34" xfId="0" applyFont="1" applyFill="1" applyBorder="1" applyAlignment="1">
      <alignment horizontal="center" vertical="top" wrapText="1"/>
    </xf>
    <xf numFmtId="0" fontId="16" fillId="2" borderId="33" xfId="0" applyFont="1" applyFill="1" applyBorder="1" applyAlignment="1">
      <alignment horizontal="center" vertical="top" wrapText="1"/>
    </xf>
    <xf numFmtId="0" fontId="16" fillId="2" borderId="35" xfId="0" applyFont="1" applyFill="1" applyBorder="1" applyAlignment="1">
      <alignment horizontal="center" vertical="top" wrapText="1"/>
    </xf>
    <xf numFmtId="0" fontId="5" fillId="0" borderId="41" xfId="0" applyFont="1" applyBorder="1" applyAlignment="1">
      <alignment horizontal="center" vertical="top" wrapText="1"/>
    </xf>
    <xf numFmtId="0" fontId="5" fillId="0" borderId="15" xfId="0" applyFont="1" applyBorder="1" applyAlignment="1">
      <alignment horizontal="center" vertical="top" wrapText="1"/>
    </xf>
    <xf numFmtId="0" fontId="5" fillId="0" borderId="42" xfId="0" applyFont="1" applyBorder="1" applyAlignment="1">
      <alignment horizontal="center" vertical="top" wrapText="1"/>
    </xf>
    <xf numFmtId="0" fontId="0" fillId="7" borderId="56" xfId="0" applyFill="1" applyBorder="1" applyAlignment="1">
      <alignment horizontal="center" vertical="top" wrapText="1"/>
    </xf>
    <xf numFmtId="0" fontId="0" fillId="0" borderId="50" xfId="0" applyBorder="1" applyAlignment="1">
      <alignment horizontal="left" vertical="top" wrapText="1"/>
    </xf>
    <xf numFmtId="0" fontId="0" fillId="0" borderId="52" xfId="0" applyBorder="1" applyAlignment="1">
      <alignment horizontal="left" vertical="top" wrapText="1"/>
    </xf>
  </cellXfs>
  <cellStyles count="4">
    <cellStyle name="Comma" xfId="3" builtinId="3"/>
    <cellStyle name="Currency" xfId="2" builtinId="4"/>
    <cellStyle name="Hyperlink" xfId="1" builtinId="8" customBuiltin="1"/>
    <cellStyle name="Normal" xfId="0" builtinId="0" customBuiltin="1"/>
  </cellStyles>
  <dxfs count="98">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rgb="FFE6B8B9"/>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rgb="FFFAB8B7"/>
        </patternFill>
      </fill>
    </dxf>
    <dxf>
      <fill>
        <patternFill>
          <bgColor rgb="FFFAB8B7"/>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rgb="FFFAB8B7"/>
        </patternFill>
      </fill>
    </dxf>
    <dxf>
      <fill>
        <patternFill>
          <bgColor rgb="FFFAB8B7"/>
        </patternFill>
      </fill>
    </dxf>
    <dxf>
      <fill>
        <patternFill>
          <bgColor rgb="FFFAB8B7"/>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rgb="FFE6B8B7"/>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0" formatCode="General"/>
      <fill>
        <patternFill>
          <bgColor theme="5" tint="0.59996337778862885"/>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s>
  <tableStyles count="0" defaultTableStyle="TableStyleMedium9" defaultPivotStyle="PivotStyleLight16"/>
  <colors>
    <mruColors>
      <color rgb="FFFFFFCC"/>
      <color rgb="FFFF99CC"/>
      <color rgb="FFDCDCFF"/>
      <color rgb="FFDCDCE1"/>
      <color rgb="FFE6B8B9"/>
      <color rgb="FFE6B8B7"/>
      <color rgb="FFFAB8B7"/>
      <color rgb="FFFFDCDC"/>
      <color rgb="FF66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exreg.sos.state.tx.us/public/readtac$ext.TacPage?sl=R&amp;app=9&amp;p_dir=&amp;p_rloc=&amp;p_tloc=&amp;p_ploc=&amp;pg=1&amp;ti=30&amp;ch=116&amp;rl=119" TargetMode="External"/><Relationship Id="rId2" Type="http://schemas.openxmlformats.org/officeDocument/2006/relationships/hyperlink" Target="https://www.tceq.texas.gov/permitting/air/newsourcereview/mechanical/cbp_enhanced.html" TargetMode="External"/><Relationship Id="rId1" Type="http://schemas.openxmlformats.org/officeDocument/2006/relationships/hyperlink" Target="https://ftps.tceq.texas.gov/help/" TargetMode="External"/><Relationship Id="rId6" Type="http://schemas.openxmlformats.org/officeDocument/2006/relationships/printerSettings" Target="../printerSettings/printerSettings1.bin"/><Relationship Id="rId5" Type="http://schemas.openxmlformats.org/officeDocument/2006/relationships/hyperlink" Target="https://www3.tceq.texas.gov/steers/" TargetMode="External"/><Relationship Id="rId4" Type="http://schemas.openxmlformats.org/officeDocument/2006/relationships/hyperlink" Target="https://www.tceq.texas.gov/permitting/air/newsourcereview/mechanical/cbp.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ceq.texas.gov/agency/directory/region" TargetMode="External"/><Relationship Id="rId2" Type="http://schemas.openxmlformats.org/officeDocument/2006/relationships/hyperlink" Target="https://www.tceq.texas.gov/permitting/air/local_programs.html" TargetMode="External"/><Relationship Id="rId1" Type="http://schemas.openxmlformats.org/officeDocument/2006/relationships/hyperlink" Target="https://www.tceq.texas.gov/agency/directory/region" TargetMode="External"/><Relationship Id="rId5" Type="http://schemas.openxmlformats.org/officeDocument/2006/relationships/printerSettings" Target="../printerSettings/printerSettings10.bin"/><Relationship Id="rId4" Type="http://schemas.openxmlformats.org/officeDocument/2006/relationships/hyperlink" Target="http://www.tceq.texas.gov/permitting/air/local_program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tceq.texas.gov/permitting/air/confidential.html" TargetMode="External"/><Relationship Id="rId3" Type="http://schemas.openxmlformats.org/officeDocument/2006/relationships/hyperlink" Target="https://fyi.capitol.texas.gov/Home.aspx" TargetMode="External"/><Relationship Id="rId7" Type="http://schemas.openxmlformats.org/officeDocument/2006/relationships/hyperlink" Target="https://www.tceq.texas.gov/permitting/air/confidential.html" TargetMode="External"/><Relationship Id="rId12" Type="http://schemas.openxmlformats.org/officeDocument/2006/relationships/printerSettings" Target="../printerSettings/printerSettings2.bin"/><Relationship Id="rId2" Type="http://schemas.openxmlformats.org/officeDocument/2006/relationships/hyperlink" Target="http://www.capitol.state.tx.us/" TargetMode="External"/><Relationship Id="rId1" Type="http://schemas.openxmlformats.org/officeDocument/2006/relationships/hyperlink" Target="https://wrm.capitol.texas.gov/" TargetMode="External"/><Relationship Id="rId6" Type="http://schemas.openxmlformats.org/officeDocument/2006/relationships/hyperlink" Target="https://www.tceq.texas.gov/agency/financial/fees/delin" TargetMode="External"/><Relationship Id="rId11" Type="http://schemas.openxmlformats.org/officeDocument/2006/relationships/hyperlink" Target="http://www.txdirectory.com/" TargetMode="External"/><Relationship Id="rId5" Type="http://schemas.openxmlformats.org/officeDocument/2006/relationships/hyperlink" Target="https://www.tceq.texas.gov/agency/financial/fees/delin" TargetMode="External"/><Relationship Id="rId10" Type="http://schemas.openxmlformats.org/officeDocument/2006/relationships/hyperlink" Target="https://www.txdirectory.com/" TargetMode="External"/><Relationship Id="rId4" Type="http://schemas.openxmlformats.org/officeDocument/2006/relationships/hyperlink" Target="https://www.sos.state.tx.us/" TargetMode="External"/><Relationship Id="rId9" Type="http://schemas.openxmlformats.org/officeDocument/2006/relationships/hyperlink" Target="https://www.tceq.texas.gov/assets/public/permitting/centralregistry/10400.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atutes.capitol.texas.gov/Docs/HS/htm/HS.382.htm" TargetMode="External"/><Relationship Id="rId2" Type="http://schemas.openxmlformats.org/officeDocument/2006/relationships/hyperlink" Target="http://www.tceq.texas.gov/permitting/air/bilingual/how1_2_pn.html" TargetMode="External"/><Relationship Id="rId1" Type="http://schemas.openxmlformats.org/officeDocument/2006/relationships/hyperlink" Target="https://www.tceq.texas.gov/permitting/air/bilingual/how1_2_pn.html" TargetMode="External"/><Relationship Id="rId5" Type="http://schemas.openxmlformats.org/officeDocument/2006/relationships/printerSettings" Target="../printerSettings/printerSettings8.bin"/><Relationship Id="rId4" Type="http://schemas.openxmlformats.org/officeDocument/2006/relationships/hyperlink" Target="https://www.tceq.texas.gov/permitting/air/guidance/newsourcereview/nsrapp-tools.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ceq.texas.gov/assets/public/permitting/air/Forms/NewSourceReview/20707.pdf" TargetMode="External"/><Relationship Id="rId2" Type="http://schemas.openxmlformats.org/officeDocument/2006/relationships/hyperlink" Target="https://www3.tceq.texas.gov/epay/" TargetMode="External"/><Relationship Id="rId1" Type="http://schemas.openxmlformats.org/officeDocument/2006/relationships/hyperlink" Target="https://www3.tceq.texas.gov/epay/" TargetMode="External"/><Relationship Id="rId5" Type="http://schemas.openxmlformats.org/officeDocument/2006/relationships/printerSettings" Target="../printerSettings/printerSettings9.bin"/><Relationship Id="rId4" Type="http://schemas.openxmlformats.org/officeDocument/2006/relationships/hyperlink" Target="https://www.tceq.texas.gov/assets/public/permitting/air/Forms/NewSourceReview/207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DCDCFF"/>
    <pageSetUpPr fitToPage="1"/>
  </sheetPr>
  <dimension ref="A1:H50"/>
  <sheetViews>
    <sheetView showGridLines="0" zoomScaleNormal="100" workbookViewId="0">
      <selection sqref="A1:C1"/>
    </sheetView>
  </sheetViews>
  <sheetFormatPr defaultColWidth="0" defaultRowHeight="12.75" zeroHeight="1" x14ac:dyDescent="0.2"/>
  <cols>
    <col min="1" max="1" width="9.140625" customWidth="1"/>
    <col min="2" max="2" width="28.85546875" customWidth="1"/>
    <col min="3" max="3" width="80.28515625" customWidth="1"/>
    <col min="4" max="16384" width="9.140625" hidden="1"/>
  </cols>
  <sheetData>
    <row r="1" spans="1:8" s="9" customFormat="1" ht="6" customHeight="1" thickBot="1" x14ac:dyDescent="0.25">
      <c r="A1" s="208" t="s">
        <v>0</v>
      </c>
      <c r="B1" s="208"/>
      <c r="C1" s="208"/>
      <c r="D1" s="3"/>
      <c r="E1" s="3"/>
      <c r="F1" s="3"/>
      <c r="G1" s="3"/>
      <c r="H1" s="15"/>
    </row>
    <row r="2" spans="1:8" ht="18.75" customHeight="1" x14ac:dyDescent="0.2">
      <c r="A2" s="217" t="s">
        <v>892</v>
      </c>
      <c r="B2" s="218"/>
      <c r="C2" s="219"/>
    </row>
    <row r="3" spans="1:8" ht="15" customHeight="1" x14ac:dyDescent="0.2">
      <c r="A3" s="275" t="s">
        <v>430</v>
      </c>
      <c r="B3" s="276"/>
      <c r="C3" s="277"/>
    </row>
    <row r="4" spans="1:8" ht="15" customHeight="1" x14ac:dyDescent="0.2">
      <c r="A4" s="275" t="s">
        <v>1063</v>
      </c>
      <c r="B4" s="276"/>
      <c r="C4" s="277"/>
    </row>
    <row r="5" spans="1:8" ht="15" customHeight="1" x14ac:dyDescent="0.2">
      <c r="A5" s="275" t="s">
        <v>1062</v>
      </c>
      <c r="B5" s="276"/>
      <c r="C5" s="277"/>
    </row>
    <row r="6" spans="1:8" ht="15" customHeight="1" thickBot="1" x14ac:dyDescent="0.25">
      <c r="A6" s="209" t="s">
        <v>1067</v>
      </c>
      <c r="B6" s="210"/>
      <c r="C6" s="211"/>
    </row>
    <row r="7" spans="1:8" ht="222" customHeight="1" thickBot="1" x14ac:dyDescent="0.25">
      <c r="A7" s="220" t="s">
        <v>1066</v>
      </c>
      <c r="B7" s="221"/>
      <c r="C7" s="222"/>
    </row>
    <row r="8" spans="1:8" ht="13.5" thickBot="1" x14ac:dyDescent="0.25">
      <c r="A8" s="212" t="s">
        <v>1</v>
      </c>
      <c r="B8" s="212"/>
      <c r="C8" s="212"/>
    </row>
    <row r="9" spans="1:8" ht="20.25" customHeight="1" x14ac:dyDescent="0.2">
      <c r="A9" s="223" t="s">
        <v>417</v>
      </c>
      <c r="B9" s="224"/>
      <c r="C9" s="225"/>
    </row>
    <row r="10" spans="1:8" ht="14.25" x14ac:dyDescent="0.2">
      <c r="A10" s="229" t="s">
        <v>415</v>
      </c>
      <c r="B10" s="230"/>
      <c r="C10" s="231"/>
    </row>
    <row r="11" spans="1:8" ht="15" thickBot="1" x14ac:dyDescent="0.25">
      <c r="A11" s="266" t="s">
        <v>416</v>
      </c>
      <c r="B11" s="267"/>
      <c r="C11" s="268"/>
    </row>
    <row r="12" spans="1:8" ht="13.5" thickBot="1" x14ac:dyDescent="0.25">
      <c r="A12" s="212" t="s">
        <v>1</v>
      </c>
      <c r="B12" s="212"/>
      <c r="C12" s="212"/>
    </row>
    <row r="13" spans="1:8" ht="19.5" customHeight="1" thickBot="1" x14ac:dyDescent="0.25">
      <c r="A13" s="269" t="s">
        <v>418</v>
      </c>
      <c r="B13" s="270"/>
      <c r="C13" s="271"/>
    </row>
    <row r="14" spans="1:8" ht="14.25" x14ac:dyDescent="0.2">
      <c r="A14" s="245" t="s">
        <v>921</v>
      </c>
      <c r="B14" s="246"/>
      <c r="C14" s="247"/>
    </row>
    <row r="15" spans="1:8" ht="14.25" x14ac:dyDescent="0.2">
      <c r="A15" s="272" t="s">
        <v>956</v>
      </c>
      <c r="B15" s="273"/>
      <c r="C15" s="274"/>
    </row>
    <row r="16" spans="1:8" ht="14.25" x14ac:dyDescent="0.2">
      <c r="A16" s="229" t="s">
        <v>920</v>
      </c>
      <c r="B16" s="230"/>
      <c r="C16" s="231"/>
    </row>
    <row r="17" spans="1:3" ht="15" thickBot="1" x14ac:dyDescent="0.25">
      <c r="A17" s="278" t="s">
        <v>915</v>
      </c>
      <c r="B17" s="279"/>
      <c r="C17" s="280"/>
    </row>
    <row r="18" spans="1:3" ht="13.5" thickBot="1" x14ac:dyDescent="0.25">
      <c r="A18" s="238" t="s">
        <v>1</v>
      </c>
      <c r="B18" s="238"/>
      <c r="C18" s="238"/>
    </row>
    <row r="19" spans="1:3" ht="189.95" customHeight="1" x14ac:dyDescent="0.2">
      <c r="A19" s="242" t="s">
        <v>1039</v>
      </c>
      <c r="B19" s="243"/>
      <c r="C19" s="244"/>
    </row>
    <row r="20" spans="1:3" s="39" customFormat="1" ht="45" customHeight="1" x14ac:dyDescent="0.2">
      <c r="A20" s="239" t="s">
        <v>1040</v>
      </c>
      <c r="B20" s="240"/>
      <c r="C20" s="241"/>
    </row>
    <row r="21" spans="1:3" s="39" customFormat="1" ht="30" customHeight="1" thickBot="1" x14ac:dyDescent="0.25">
      <c r="A21" s="232" t="s">
        <v>429</v>
      </c>
      <c r="B21" s="233"/>
      <c r="C21" s="234"/>
    </row>
    <row r="22" spans="1:3" ht="15" customHeight="1" thickBot="1" x14ac:dyDescent="0.25">
      <c r="A22" s="213" t="s">
        <v>1</v>
      </c>
      <c r="B22" s="213"/>
      <c r="C22" s="213"/>
    </row>
    <row r="23" spans="1:3" ht="294.95" customHeight="1" x14ac:dyDescent="0.2">
      <c r="A23" s="235" t="s">
        <v>1053</v>
      </c>
      <c r="B23" s="236"/>
      <c r="C23" s="237"/>
    </row>
    <row r="24" spans="1:3" ht="14.25" x14ac:dyDescent="0.2">
      <c r="A24" s="226" t="s">
        <v>402</v>
      </c>
      <c r="B24" s="227"/>
      <c r="C24" s="228"/>
    </row>
    <row r="25" spans="1:3" ht="13.5" thickBot="1" x14ac:dyDescent="0.25">
      <c r="A25" s="238" t="s">
        <v>1</v>
      </c>
      <c r="B25" s="238"/>
      <c r="C25" s="238"/>
    </row>
    <row r="26" spans="1:3" ht="91.5" customHeight="1" thickBot="1" x14ac:dyDescent="0.25">
      <c r="A26" s="214" t="s">
        <v>998</v>
      </c>
      <c r="B26" s="215"/>
      <c r="C26" s="216"/>
    </row>
    <row r="27" spans="1:3" ht="13.5" thickBot="1" x14ac:dyDescent="0.25">
      <c r="A27" s="212" t="s">
        <v>1</v>
      </c>
      <c r="B27" s="212"/>
      <c r="C27" s="212"/>
    </row>
    <row r="28" spans="1:3" ht="165" customHeight="1" thickBot="1" x14ac:dyDescent="0.25">
      <c r="A28" s="214" t="s">
        <v>1041</v>
      </c>
      <c r="B28" s="215"/>
      <c r="C28" s="216"/>
    </row>
    <row r="29" spans="1:3" ht="15" thickBot="1" x14ac:dyDescent="0.25">
      <c r="A29" s="256" t="s">
        <v>1</v>
      </c>
      <c r="B29" s="256"/>
      <c r="C29" s="256"/>
    </row>
    <row r="30" spans="1:3" ht="18" x14ac:dyDescent="0.2">
      <c r="A30" s="260" t="s">
        <v>99</v>
      </c>
      <c r="B30" s="261"/>
      <c r="C30" s="262"/>
    </row>
    <row r="31" spans="1:3" ht="14.25" x14ac:dyDescent="0.2">
      <c r="A31" s="263" t="s">
        <v>1031</v>
      </c>
      <c r="B31" s="264"/>
      <c r="C31" s="265"/>
    </row>
    <row r="32" spans="1:3" ht="14.25" x14ac:dyDescent="0.2">
      <c r="A32" s="263" t="s">
        <v>534</v>
      </c>
      <c r="B32" s="264"/>
      <c r="C32" s="265"/>
    </row>
    <row r="33" spans="1:3" ht="14.25" x14ac:dyDescent="0.2">
      <c r="A33" s="263" t="s">
        <v>537</v>
      </c>
      <c r="B33" s="264"/>
      <c r="C33" s="265"/>
    </row>
    <row r="34" spans="1:3" ht="14.25" x14ac:dyDescent="0.2">
      <c r="A34" s="263" t="s">
        <v>538</v>
      </c>
      <c r="B34" s="264"/>
      <c r="C34" s="265"/>
    </row>
    <row r="35" spans="1:3" ht="14.25" x14ac:dyDescent="0.2">
      <c r="A35" s="263" t="s">
        <v>535</v>
      </c>
      <c r="B35" s="264"/>
      <c r="C35" s="265"/>
    </row>
    <row r="36" spans="1:3" ht="15" thickBot="1" x14ac:dyDescent="0.25">
      <c r="A36" s="250" t="s">
        <v>536</v>
      </c>
      <c r="B36" s="251"/>
      <c r="C36" s="252"/>
    </row>
    <row r="37" spans="1:3" ht="15" thickBot="1" x14ac:dyDescent="0.25">
      <c r="A37" s="255" t="s">
        <v>1</v>
      </c>
      <c r="B37" s="255"/>
      <c r="C37" s="255"/>
    </row>
    <row r="38" spans="1:3" ht="16.5" customHeight="1" x14ac:dyDescent="0.2">
      <c r="A38" s="257" t="s">
        <v>2</v>
      </c>
      <c r="B38" s="258"/>
      <c r="C38" s="259"/>
    </row>
    <row r="39" spans="1:3" ht="15" customHeight="1" x14ac:dyDescent="0.2">
      <c r="A39" s="253" t="s">
        <v>430</v>
      </c>
      <c r="B39" s="254"/>
      <c r="C39" s="202" t="s">
        <v>888</v>
      </c>
    </row>
    <row r="40" spans="1:3" ht="15" customHeight="1" x14ac:dyDescent="0.2">
      <c r="A40" s="248" t="s">
        <v>882</v>
      </c>
      <c r="B40" s="249"/>
      <c r="C40" s="202" t="s">
        <v>562</v>
      </c>
    </row>
    <row r="41" spans="1:3" ht="15" customHeight="1" x14ac:dyDescent="0.2">
      <c r="A41" s="248" t="s">
        <v>883</v>
      </c>
      <c r="B41" s="249"/>
      <c r="C41" s="202" t="s">
        <v>891</v>
      </c>
    </row>
    <row r="42" spans="1:3" ht="15" customHeight="1" x14ac:dyDescent="0.2">
      <c r="A42" s="248" t="s">
        <v>899</v>
      </c>
      <c r="B42" s="249"/>
      <c r="C42" s="202" t="s">
        <v>894</v>
      </c>
    </row>
    <row r="43" spans="1:3" ht="15" customHeight="1" x14ac:dyDescent="0.2">
      <c r="A43" s="248" t="s">
        <v>900</v>
      </c>
      <c r="B43" s="249"/>
      <c r="C43" s="14" t="s">
        <v>893</v>
      </c>
    </row>
    <row r="44" spans="1:3" ht="15" customHeight="1" x14ac:dyDescent="0.2">
      <c r="A44" s="248" t="s">
        <v>901</v>
      </c>
      <c r="B44" s="249"/>
      <c r="C44" s="14" t="s">
        <v>895</v>
      </c>
    </row>
    <row r="45" spans="1:3" ht="15" customHeight="1" x14ac:dyDescent="0.2">
      <c r="A45" s="248" t="s">
        <v>660</v>
      </c>
      <c r="B45" s="249"/>
      <c r="C45" s="202" t="s">
        <v>889</v>
      </c>
    </row>
    <row r="46" spans="1:3" ht="14.25" x14ac:dyDescent="0.2">
      <c r="A46" s="248" t="s">
        <v>884</v>
      </c>
      <c r="B46" s="249"/>
      <c r="C46" s="202" t="s">
        <v>890</v>
      </c>
    </row>
    <row r="47" spans="1:3" ht="15" customHeight="1" x14ac:dyDescent="0.2">
      <c r="A47" s="248" t="s">
        <v>885</v>
      </c>
      <c r="B47" s="249"/>
      <c r="C47" s="202" t="s">
        <v>91</v>
      </c>
    </row>
    <row r="48" spans="1:3" ht="15" customHeight="1" x14ac:dyDescent="0.2">
      <c r="A48" s="248" t="s">
        <v>886</v>
      </c>
      <c r="B48" s="249"/>
      <c r="C48" s="202" t="s">
        <v>684</v>
      </c>
    </row>
    <row r="49" spans="1:3" ht="15" customHeight="1" thickBot="1" x14ac:dyDescent="0.25">
      <c r="A49" s="282" t="s">
        <v>887</v>
      </c>
      <c r="B49" s="283"/>
      <c r="C49" s="203" t="s">
        <v>614</v>
      </c>
    </row>
    <row r="50" spans="1:3" ht="14.25" x14ac:dyDescent="0.2">
      <c r="A50" s="281" t="s">
        <v>105</v>
      </c>
      <c r="B50" s="281"/>
      <c r="C50" s="281"/>
    </row>
  </sheetData>
  <sheetProtection algorithmName="SHA-512" hashValue="f2jdz7DGcrZ2v2zCGu3hq2wL4SMtqRUYueTjBUAZ1/kqAvEE1mHfBrk7HkaeUo3PAQrCBTbXxrRjZfIVbz/ivg==" saltValue="fcxEb9jqwAKX1ExqdZfyug==" spinCount="100000" sheet="1" objects="1" scenarios="1" formatColumns="0" formatRows="0" autoFilter="0"/>
  <mergeCells count="50">
    <mergeCell ref="A3:C3"/>
    <mergeCell ref="A4:C4"/>
    <mergeCell ref="A5:C5"/>
    <mergeCell ref="A17:C17"/>
    <mergeCell ref="A50:C50"/>
    <mergeCell ref="A32:C32"/>
    <mergeCell ref="A33:C33"/>
    <mergeCell ref="A34:C34"/>
    <mergeCell ref="A35:C35"/>
    <mergeCell ref="A46:B46"/>
    <mergeCell ref="A49:B49"/>
    <mergeCell ref="A48:B48"/>
    <mergeCell ref="A47:B47"/>
    <mergeCell ref="A45:B45"/>
    <mergeCell ref="A44:B44"/>
    <mergeCell ref="A43:B43"/>
    <mergeCell ref="A11:C11"/>
    <mergeCell ref="A13:C13"/>
    <mergeCell ref="A12:C12"/>
    <mergeCell ref="A15:C15"/>
    <mergeCell ref="A16:C16"/>
    <mergeCell ref="A29:C29"/>
    <mergeCell ref="A25:C25"/>
    <mergeCell ref="A28:C28"/>
    <mergeCell ref="A38:C38"/>
    <mergeCell ref="A27:C27"/>
    <mergeCell ref="A30:C30"/>
    <mergeCell ref="A31:C31"/>
    <mergeCell ref="A42:B42"/>
    <mergeCell ref="A36:C36"/>
    <mergeCell ref="A41:B41"/>
    <mergeCell ref="A40:B40"/>
    <mergeCell ref="A39:B39"/>
    <mergeCell ref="A37:C37"/>
    <mergeCell ref="A1:C1"/>
    <mergeCell ref="A6:C6"/>
    <mergeCell ref="A8:C8"/>
    <mergeCell ref="A22:C22"/>
    <mergeCell ref="A26:C26"/>
    <mergeCell ref="A2:C2"/>
    <mergeCell ref="A7:C7"/>
    <mergeCell ref="A9:C9"/>
    <mergeCell ref="A24:C24"/>
    <mergeCell ref="A10:C10"/>
    <mergeCell ref="A21:C21"/>
    <mergeCell ref="A23:C23"/>
    <mergeCell ref="A18:C18"/>
    <mergeCell ref="A20:C20"/>
    <mergeCell ref="A19:C19"/>
    <mergeCell ref="A14:C14"/>
  </mergeCells>
  <hyperlinks>
    <hyperlink ref="A24" r:id="rId1" xr:uid="{00000000-0004-0000-0000-000000000000}"/>
    <hyperlink ref="A35:C35" r:id="rId2" display="Concrete Batch Plant with Enhanced Controls Standard Permit Guidance" xr:uid="{00000000-0004-0000-0000-000002000000}"/>
    <hyperlink ref="A36:C36" location="'6008Requirements'!A1" display="Concrete Batch Plant with Enhanced Controls Standard Permit" xr:uid="{00000000-0004-0000-0000-000003000000}"/>
    <hyperlink ref="A39:B39" location="'PI-1S-CBP'!A1" display="PI-1S-CBP" xr:uid="{00000000-0004-0000-0000-000004000000}"/>
    <hyperlink ref="A40:B40" location="'6004Checklist'!A1" display="6004Checklist" xr:uid="{00000000-0004-0000-0000-000005000000}"/>
    <hyperlink ref="A41:B41" location="'6008Checklist'!A1" display="6008Checklist" xr:uid="{00000000-0004-0000-0000-000006000000}"/>
    <hyperlink ref="A42:B42" location="'Table20-CBP'!A1" display="Table20-CBP" xr:uid="{00000000-0004-0000-0000-000007000000}"/>
    <hyperlink ref="A43:B43" location="'Table11-CBP'!A1" display="Table11-CBP" xr:uid="{00000000-0004-0000-0000-000008000000}"/>
    <hyperlink ref="A44:B44" location="'Table29-CBP'!A1" display="Table29-CBP" xr:uid="{00000000-0004-0000-0000-000009000000}"/>
    <hyperlink ref="A45:B45" location="'Public Notice'!A1" display="Public Notice" xr:uid="{00000000-0004-0000-0000-00000A000000}"/>
    <hyperlink ref="A46:B46" location="Fees!A1" display="Fees" xr:uid="{00000000-0004-0000-0000-00000B000000}"/>
    <hyperlink ref="A47:B47" location="Copies!A1" display="Copies" xr:uid="{00000000-0004-0000-0000-00000C000000}"/>
    <hyperlink ref="A48:B48" location="'6004Requirements'!A1" display="6004Requirements" xr:uid="{00000000-0004-0000-0000-00000D000000}"/>
    <hyperlink ref="A49:B49" location="'6008Requirements'!A1" display="6008Requirements" xr:uid="{00000000-0004-0000-0000-00000E000000}"/>
    <hyperlink ref="A34:C34" location="'6004Requirements'!A1" display="Concrete Batch Plant Standard Permit" xr:uid="{00000000-0004-0000-0000-00000F000000}"/>
    <hyperlink ref="A32:C32" r:id="rId3" display="De Minimis Facilities, 30 TAC § 116.119" xr:uid="{00000000-0004-0000-0000-000010000000}"/>
    <hyperlink ref="A33:C33" r:id="rId4" display="Concrete Batch Plant Standard Permit Guidance" xr:uid="{00000000-0004-0000-0000-000011000000}"/>
    <hyperlink ref="A31" r:id="rId5" display="https://www3.tceq.texas.gov/steers/" xr:uid="{AE41F17A-56C1-45B0-A5B9-5A5C1AEAFEA9}"/>
  </hyperlinks>
  <printOptions horizontalCentered="1"/>
  <pageMargins left="0.25" right="0.25" top="1" bottom="0.5" header="0.3" footer="0.3"/>
  <pageSetup scale="88" fitToHeight="0" orientation="portrait" r:id="rId6"/>
  <headerFooter scaleWithDoc="0">
    <oddHeader>&amp;C&amp;"Arial,Bold"Texas Commission on Environmental Quality
Form PI-1S-CBP&amp;11
&amp;10&amp;A&amp;RDate: _&amp;___________
Registration #: ____________
Company: ____________</oddHeader>
    <oddFooter>&amp;CPage &amp;P&amp;LVersion 5.2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rgb="FFDCDCFF"/>
  </sheetPr>
  <dimension ref="A1:H15"/>
  <sheetViews>
    <sheetView showGridLines="0" zoomScaleNormal="100" workbookViewId="0">
      <selection sqref="A1:F1"/>
    </sheetView>
  </sheetViews>
  <sheetFormatPr defaultColWidth="0" defaultRowHeight="12.75" zeroHeight="1" x14ac:dyDescent="0.2"/>
  <cols>
    <col min="1" max="1" width="23.7109375" customWidth="1"/>
    <col min="2" max="4" width="15.7109375" customWidth="1"/>
    <col min="5" max="5" width="21.7109375" customWidth="1"/>
    <col min="6" max="6" width="30.7109375" customWidth="1"/>
    <col min="7" max="8" width="0" hidden="1" customWidth="1"/>
    <col min="9" max="16384" width="9.140625" hidden="1"/>
  </cols>
  <sheetData>
    <row r="1" spans="1:6" ht="6.75" customHeight="1" thickBot="1" x14ac:dyDescent="0.25">
      <c r="A1" s="738" t="s">
        <v>90</v>
      </c>
      <c r="B1" s="738"/>
      <c r="C1" s="738"/>
      <c r="D1" s="738"/>
      <c r="E1" s="738"/>
      <c r="F1" s="738"/>
    </row>
    <row r="2" spans="1:6" ht="18.75" thickBot="1" x14ac:dyDescent="0.25">
      <c r="A2" s="761" t="s">
        <v>91</v>
      </c>
      <c r="B2" s="762"/>
      <c r="C2" s="762"/>
      <c r="D2" s="762"/>
      <c r="E2" s="762"/>
      <c r="F2" s="763"/>
    </row>
    <row r="3" spans="1:6" ht="266.25" customHeight="1" thickBot="1" x14ac:dyDescent="0.25">
      <c r="A3" s="419" t="s">
        <v>1044</v>
      </c>
      <c r="B3" s="764"/>
      <c r="C3" s="764"/>
      <c r="D3" s="764"/>
      <c r="E3" s="764"/>
      <c r="F3" s="765"/>
    </row>
    <row r="4" spans="1:6" s="116" customFormat="1" ht="13.5" thickBot="1" x14ac:dyDescent="0.25">
      <c r="A4" s="426" t="s">
        <v>21</v>
      </c>
      <c r="B4" s="426"/>
      <c r="C4" s="426"/>
      <c r="D4" s="426"/>
      <c r="E4" s="426"/>
      <c r="F4" s="426"/>
    </row>
    <row r="5" spans="1:6" ht="15.75" thickBot="1" x14ac:dyDescent="0.25">
      <c r="A5" s="5" t="s">
        <v>92</v>
      </c>
      <c r="B5" s="649" t="s">
        <v>93</v>
      </c>
      <c r="C5" s="649"/>
      <c r="D5" s="649"/>
      <c r="E5" s="187" t="s">
        <v>94</v>
      </c>
      <c r="F5" s="6" t="s">
        <v>95</v>
      </c>
    </row>
    <row r="6" spans="1:6" ht="75" customHeight="1" x14ac:dyDescent="0.2">
      <c r="A6" s="184" t="s">
        <v>96</v>
      </c>
      <c r="B6" s="766" t="s">
        <v>1046</v>
      </c>
      <c r="C6" s="766"/>
      <c r="D6" s="766"/>
      <c r="E6" s="185" t="s">
        <v>1045</v>
      </c>
      <c r="F6" s="186" t="s">
        <v>1047</v>
      </c>
    </row>
    <row r="7" spans="1:6" ht="105" customHeight="1" x14ac:dyDescent="0.2">
      <c r="A7" s="36" t="s">
        <v>428</v>
      </c>
      <c r="B7" s="758" t="s">
        <v>1048</v>
      </c>
      <c r="C7" s="758"/>
      <c r="D7" s="758"/>
      <c r="E7" s="89" t="s">
        <v>1045</v>
      </c>
      <c r="F7" s="37" t="s">
        <v>1049</v>
      </c>
    </row>
    <row r="8" spans="1:6" ht="75" customHeight="1" x14ac:dyDescent="0.2">
      <c r="A8" s="36" t="str">
        <f>IF('PI-1S-CBP'!D88="select a county above.","Appropriate TCEQ Regional Office",'PI-1S-CBP'!D88)</f>
        <v>Region 14</v>
      </c>
      <c r="B8" s="759" t="str">
        <f>IF(A8="Appropriate TCEQ Regional Office","Visit the website below for additional information.",VLOOKUP(A8,Reference!$C$3:$D$18,2,FALSE))</f>
        <v>NRC Bldg., Ste. 1200, 6300 Ocean Dr., Unit 5839, Corpus Christi, TX 78412-5839</v>
      </c>
      <c r="C8" s="759"/>
      <c r="D8" s="759"/>
      <c r="E8" s="90" t="s">
        <v>1051</v>
      </c>
      <c r="F8" s="37" t="s">
        <v>1050</v>
      </c>
    </row>
    <row r="9" spans="1:6" ht="75" customHeight="1" thickBot="1" x14ac:dyDescent="0.25">
      <c r="A9" s="91" t="s">
        <v>97</v>
      </c>
      <c r="B9" s="760" t="s">
        <v>98</v>
      </c>
      <c r="C9" s="760"/>
      <c r="D9" s="760"/>
      <c r="E9" s="92" t="s">
        <v>1052</v>
      </c>
      <c r="F9" s="38" t="s">
        <v>1050</v>
      </c>
    </row>
    <row r="10" spans="1:6" ht="15" customHeight="1" thickBot="1" x14ac:dyDescent="0.25">
      <c r="A10" s="756" t="s">
        <v>21</v>
      </c>
      <c r="B10" s="757"/>
      <c r="C10" s="757"/>
      <c r="D10" s="757"/>
      <c r="E10" s="757"/>
      <c r="F10" s="757"/>
    </row>
    <row r="11" spans="1:6" ht="20.100000000000001" customHeight="1" thickBot="1" x14ac:dyDescent="0.25">
      <c r="A11" s="753" t="s">
        <v>99</v>
      </c>
      <c r="B11" s="754"/>
      <c r="C11" s="754"/>
      <c r="D11" s="754"/>
      <c r="E11" s="754"/>
      <c r="F11" s="755"/>
    </row>
    <row r="12" spans="1:6" ht="15" customHeight="1" x14ac:dyDescent="0.2">
      <c r="A12" s="749" t="s">
        <v>100</v>
      </c>
      <c r="B12" s="750"/>
      <c r="C12" s="751" t="s">
        <v>101</v>
      </c>
      <c r="D12" s="750"/>
      <c r="E12" s="750"/>
      <c r="F12" s="752"/>
    </row>
    <row r="13" spans="1:6" ht="15" customHeight="1" x14ac:dyDescent="0.2">
      <c r="A13" s="739" t="s">
        <v>102</v>
      </c>
      <c r="B13" s="740"/>
      <c r="C13" s="741" t="s">
        <v>411</v>
      </c>
      <c r="D13" s="742"/>
      <c r="E13" s="742"/>
      <c r="F13" s="743"/>
    </row>
    <row r="14" spans="1:6" ht="15" customHeight="1" thickBot="1" x14ac:dyDescent="0.25">
      <c r="A14" s="744" t="s">
        <v>103</v>
      </c>
      <c r="B14" s="745"/>
      <c r="C14" s="746" t="s">
        <v>412</v>
      </c>
      <c r="D14" s="747"/>
      <c r="E14" s="747"/>
      <c r="F14" s="748"/>
    </row>
    <row r="15" spans="1:6" x14ac:dyDescent="0.2">
      <c r="A15" s="738" t="s">
        <v>105</v>
      </c>
      <c r="B15" s="738"/>
      <c r="C15" s="738"/>
      <c r="D15" s="738"/>
      <c r="E15" s="738"/>
      <c r="F15" s="738"/>
    </row>
  </sheetData>
  <sheetProtection algorithmName="SHA-512" hashValue="jEaKYo9OrU4PgDZnlN1n9So8vTlITfxIqoAu35iqBQT/uzolyBRpk/f5BlF0pboJOOL6bmOml/123ChVN4xh/g==" saltValue="DTyzZWcUVRfwUxhCdKLeMQ==" spinCount="100000" sheet="1" objects="1" scenarios="1" formatColumns="0" formatRows="0" autoFilter="0"/>
  <mergeCells count="18">
    <mergeCell ref="A1:F1"/>
    <mergeCell ref="A2:F2"/>
    <mergeCell ref="A3:F3"/>
    <mergeCell ref="B5:D5"/>
    <mergeCell ref="B6:D6"/>
    <mergeCell ref="A4:F4"/>
    <mergeCell ref="A12:B12"/>
    <mergeCell ref="C12:F12"/>
    <mergeCell ref="A11:F11"/>
    <mergeCell ref="A10:F10"/>
    <mergeCell ref="B7:D7"/>
    <mergeCell ref="B8:D8"/>
    <mergeCell ref="B9:D9"/>
    <mergeCell ref="A15:F15"/>
    <mergeCell ref="A13:B13"/>
    <mergeCell ref="C13:F13"/>
    <mergeCell ref="A14:B14"/>
    <mergeCell ref="C14:F14"/>
  </mergeCells>
  <hyperlinks>
    <hyperlink ref="C13" r:id="rId1" xr:uid="{00000000-0004-0000-0A00-000000000000}"/>
    <hyperlink ref="C14" r:id="rId2" xr:uid="{00000000-0004-0000-0A00-000001000000}"/>
    <hyperlink ref="C13:F13" r:id="rId3" tooltip="Click to link to TCEQ regions" display="www.tceq.texas.gov/agency/directory/region" xr:uid="{00000000-0004-0000-0A00-000002000000}"/>
    <hyperlink ref="C14:F14" r:id="rId4" tooltip="Click to link to local air pollution control programs in Texas" display="www.tceq.texas.gov/permitting/air/local_programs.html" xr:uid="{00000000-0004-0000-0A00-000003000000}"/>
    <hyperlink ref="A4:F4" location="Cover!A12" tooltip="Click here to return to Cover Sheet." display="Click here to return to Cover Sheet." xr:uid="{00000000-0004-0000-0A00-000004000000}"/>
    <hyperlink ref="A4:L4" location="Cover!A70" tooltip="Click here to return to Cover Sheet." display="Click here to return to Cover Sheet." xr:uid="{00000000-0004-0000-0A00-000005000000}"/>
  </hyperlinks>
  <printOptions horizontalCentered="1"/>
  <pageMargins left="0.25" right="0.25" top="1" bottom="0.5" header="0.3" footer="0.3"/>
  <pageSetup scale="80" fitToHeight="0" orientation="portrait" cellComments="asDisplayed" r:id="rId5"/>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591F255A-7265-4187-A101-F0811C63D9C0}">
            <xm:f>COUNTIF('6004Checklist'!$A$20,"*temporary*")&gt;0</xm:f>
            <x14:dxf>
              <numFmt numFmtId="166" formatCode=";;;"/>
              <fill>
                <patternFill>
                  <bgColor theme="0" tint="-0.499984740745262"/>
                </patternFill>
              </fill>
            </x14:dxf>
          </x14:cfRule>
          <xm:sqref>A1:F15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DCDCFF"/>
  </sheetPr>
  <dimension ref="A1:G148"/>
  <sheetViews>
    <sheetView showGridLines="0" zoomScaleNormal="100" workbookViewId="0">
      <selection sqref="A1:D1"/>
    </sheetView>
  </sheetViews>
  <sheetFormatPr defaultColWidth="0" defaultRowHeight="12.75" zeroHeight="1" x14ac:dyDescent="0.2"/>
  <cols>
    <col min="1" max="2" width="3.42578125" customWidth="1"/>
    <col min="3" max="3" width="4.85546875" customWidth="1"/>
    <col min="4" max="4" width="116.5703125" customWidth="1"/>
    <col min="5" max="6" width="3.28515625" hidden="1" customWidth="1"/>
    <col min="7" max="7" width="136.85546875" hidden="1" customWidth="1"/>
    <col min="8" max="16384" width="9.140625" hidden="1"/>
  </cols>
  <sheetData>
    <row r="1" spans="1:4" s="1" customFormat="1" ht="15" thickBot="1" x14ac:dyDescent="0.25">
      <c r="A1" s="779" t="s">
        <v>813</v>
      </c>
      <c r="B1" s="779"/>
      <c r="C1" s="779"/>
      <c r="D1" s="779"/>
    </row>
    <row r="2" spans="1:4" s="1" customFormat="1" ht="18.75" thickBot="1" x14ac:dyDescent="0.25">
      <c r="A2" s="780" t="s">
        <v>684</v>
      </c>
      <c r="B2" s="781"/>
      <c r="C2" s="781"/>
      <c r="D2" s="782"/>
    </row>
    <row r="3" spans="1:4" s="1" customFormat="1" ht="14.25" x14ac:dyDescent="0.2">
      <c r="A3" s="771" t="s">
        <v>1056</v>
      </c>
      <c r="B3" s="772"/>
      <c r="C3" s="772"/>
      <c r="D3" s="773"/>
    </row>
    <row r="4" spans="1:4" s="1" customFormat="1" ht="30" customHeight="1" thickBot="1" x14ac:dyDescent="0.25">
      <c r="A4" s="552" t="s">
        <v>811</v>
      </c>
      <c r="B4" s="553"/>
      <c r="C4" s="553"/>
      <c r="D4" s="554"/>
    </row>
    <row r="5" spans="1:4" s="1" customFormat="1" ht="15" thickBot="1" x14ac:dyDescent="0.25">
      <c r="A5" s="777" t="s">
        <v>812</v>
      </c>
      <c r="B5" s="777"/>
      <c r="C5" s="777"/>
      <c r="D5" s="777"/>
    </row>
    <row r="6" spans="1:4" s="1" customFormat="1" ht="15" x14ac:dyDescent="0.2">
      <c r="A6" s="122">
        <v>1</v>
      </c>
      <c r="B6" s="774" t="s">
        <v>695</v>
      </c>
      <c r="C6" s="774"/>
      <c r="D6" s="775"/>
    </row>
    <row r="7" spans="1:4" s="1" customFormat="1" ht="59.25" customHeight="1" x14ac:dyDescent="0.2">
      <c r="A7" s="177">
        <v>1</v>
      </c>
      <c r="B7" s="93" t="s">
        <v>617</v>
      </c>
      <c r="C7" s="767" t="s">
        <v>697</v>
      </c>
      <c r="D7" s="768"/>
    </row>
    <row r="8" spans="1:4" s="1" customFormat="1" ht="46.5" customHeight="1" x14ac:dyDescent="0.2">
      <c r="A8" s="177">
        <v>1</v>
      </c>
      <c r="B8" s="93" t="s">
        <v>618</v>
      </c>
      <c r="C8" s="767" t="s">
        <v>698</v>
      </c>
      <c r="D8" s="768"/>
    </row>
    <row r="9" spans="1:4" s="1" customFormat="1" ht="42.75" customHeight="1" x14ac:dyDescent="0.2">
      <c r="A9" s="177">
        <v>1</v>
      </c>
      <c r="B9" s="93" t="s">
        <v>619</v>
      </c>
      <c r="C9" s="767" t="s">
        <v>700</v>
      </c>
      <c r="D9" s="768"/>
    </row>
    <row r="10" spans="1:4" s="1" customFormat="1" ht="42.75" customHeight="1" x14ac:dyDescent="0.2">
      <c r="A10" s="177">
        <v>1</v>
      </c>
      <c r="B10" s="93" t="s">
        <v>620</v>
      </c>
      <c r="C10" s="767" t="s">
        <v>1054</v>
      </c>
      <c r="D10" s="768"/>
    </row>
    <row r="11" spans="1:4" s="1" customFormat="1" ht="14.25" x14ac:dyDescent="0.2">
      <c r="A11" s="776" t="s">
        <v>812</v>
      </c>
      <c r="B11" s="777"/>
      <c r="C11" s="777"/>
      <c r="D11" s="778"/>
    </row>
    <row r="12" spans="1:4" s="1" customFormat="1" ht="15" x14ac:dyDescent="0.2">
      <c r="A12" s="123">
        <v>2</v>
      </c>
      <c r="B12" s="769" t="s">
        <v>696</v>
      </c>
      <c r="C12" s="769"/>
      <c r="D12" s="770"/>
    </row>
    <row r="13" spans="1:4" s="1" customFormat="1" ht="29.25" customHeight="1" x14ac:dyDescent="0.2">
      <c r="A13" s="98">
        <v>2</v>
      </c>
      <c r="B13" s="93" t="s">
        <v>617</v>
      </c>
      <c r="C13" s="767" t="s">
        <v>687</v>
      </c>
      <c r="D13" s="768"/>
    </row>
    <row r="14" spans="1:4" s="1" customFormat="1" ht="45" customHeight="1" x14ac:dyDescent="0.2">
      <c r="A14" s="98">
        <v>2</v>
      </c>
      <c r="B14" s="93" t="s">
        <v>618</v>
      </c>
      <c r="C14" s="767" t="s">
        <v>699</v>
      </c>
      <c r="D14" s="768"/>
    </row>
    <row r="15" spans="1:4" s="1" customFormat="1" ht="84.75" customHeight="1" x14ac:dyDescent="0.2">
      <c r="A15" s="98">
        <v>2</v>
      </c>
      <c r="B15" s="93" t="s">
        <v>619</v>
      </c>
      <c r="C15" s="767" t="s">
        <v>701</v>
      </c>
      <c r="D15" s="768"/>
    </row>
    <row r="16" spans="1:4" s="1" customFormat="1" ht="32.25" customHeight="1" x14ac:dyDescent="0.2">
      <c r="A16" s="98">
        <v>2</v>
      </c>
      <c r="B16" s="93" t="s">
        <v>620</v>
      </c>
      <c r="C16" s="767" t="s">
        <v>703</v>
      </c>
      <c r="D16" s="768"/>
    </row>
    <row r="17" spans="1:4" s="1" customFormat="1" ht="32.25" customHeight="1" x14ac:dyDescent="0.2">
      <c r="A17" s="98">
        <v>2</v>
      </c>
      <c r="B17" s="93" t="s">
        <v>621</v>
      </c>
      <c r="C17" s="767" t="s">
        <v>704</v>
      </c>
      <c r="D17" s="768"/>
    </row>
    <row r="18" spans="1:4" s="1" customFormat="1" ht="61.5" customHeight="1" x14ac:dyDescent="0.2">
      <c r="A18" s="98">
        <v>2</v>
      </c>
      <c r="B18" s="93" t="s">
        <v>624</v>
      </c>
      <c r="C18" s="767" t="s">
        <v>702</v>
      </c>
      <c r="D18" s="768"/>
    </row>
    <row r="19" spans="1:4" s="1" customFormat="1" ht="57.75" customHeight="1" x14ac:dyDescent="0.2">
      <c r="A19" s="98">
        <v>2</v>
      </c>
      <c r="B19" s="93" t="s">
        <v>628</v>
      </c>
      <c r="C19" s="767" t="s">
        <v>705</v>
      </c>
      <c r="D19" s="768"/>
    </row>
    <row r="20" spans="1:4" s="1" customFormat="1" ht="30" customHeight="1" x14ac:dyDescent="0.2">
      <c r="A20" s="98">
        <v>2</v>
      </c>
      <c r="B20" s="93" t="s">
        <v>629</v>
      </c>
      <c r="C20" s="767" t="s">
        <v>706</v>
      </c>
      <c r="D20" s="768"/>
    </row>
    <row r="21" spans="1:4" s="1" customFormat="1" ht="73.5" customHeight="1" x14ac:dyDescent="0.2">
      <c r="A21" s="98">
        <v>2</v>
      </c>
      <c r="B21" s="93" t="s">
        <v>630</v>
      </c>
      <c r="C21" s="767" t="s">
        <v>707</v>
      </c>
      <c r="D21" s="768"/>
    </row>
    <row r="22" spans="1:4" s="1" customFormat="1" ht="46.5" customHeight="1" x14ac:dyDescent="0.2">
      <c r="A22" s="98">
        <v>2</v>
      </c>
      <c r="B22" s="93" t="s">
        <v>631</v>
      </c>
      <c r="C22" s="767" t="s">
        <v>708</v>
      </c>
      <c r="D22" s="768"/>
    </row>
    <row r="23" spans="1:4" s="1" customFormat="1" ht="46.5" customHeight="1" x14ac:dyDescent="0.2">
      <c r="A23" s="98">
        <v>2</v>
      </c>
      <c r="B23" s="93" t="s">
        <v>632</v>
      </c>
      <c r="C23" s="767" t="s">
        <v>709</v>
      </c>
      <c r="D23" s="768"/>
    </row>
    <row r="24" spans="1:4" s="1" customFormat="1" ht="32.25" customHeight="1" x14ac:dyDescent="0.2">
      <c r="A24" s="98">
        <v>2</v>
      </c>
      <c r="B24" s="93" t="s">
        <v>633</v>
      </c>
      <c r="C24" s="767" t="s">
        <v>710</v>
      </c>
      <c r="D24" s="768"/>
    </row>
    <row r="25" spans="1:4" s="1" customFormat="1" ht="14.25" x14ac:dyDescent="0.2">
      <c r="A25" s="537" t="s">
        <v>812</v>
      </c>
      <c r="B25" s="538"/>
      <c r="C25" s="538"/>
      <c r="D25" s="539"/>
    </row>
    <row r="26" spans="1:4" s="1" customFormat="1" ht="15" x14ac:dyDescent="0.2">
      <c r="A26" s="123">
        <v>3</v>
      </c>
      <c r="B26" s="769" t="s">
        <v>641</v>
      </c>
      <c r="C26" s="769"/>
      <c r="D26" s="770"/>
    </row>
    <row r="27" spans="1:4" s="1" customFormat="1" ht="57.75" customHeight="1" x14ac:dyDescent="0.2">
      <c r="A27" s="98">
        <v>3</v>
      </c>
      <c r="B27" s="93" t="s">
        <v>617</v>
      </c>
      <c r="C27" s="767" t="s">
        <v>711</v>
      </c>
      <c r="D27" s="768"/>
    </row>
    <row r="28" spans="1:4" s="1" customFormat="1" ht="29.25" customHeight="1" x14ac:dyDescent="0.2">
      <c r="A28" s="98">
        <v>3</v>
      </c>
      <c r="B28" s="93" t="s">
        <v>618</v>
      </c>
      <c r="C28" s="767" t="s">
        <v>712</v>
      </c>
      <c r="D28" s="768"/>
    </row>
    <row r="29" spans="1:4" s="1" customFormat="1" ht="33" customHeight="1" x14ac:dyDescent="0.2">
      <c r="A29" s="98">
        <v>3</v>
      </c>
      <c r="B29" s="93" t="s">
        <v>619</v>
      </c>
      <c r="C29" s="767" t="s">
        <v>797</v>
      </c>
      <c r="D29" s="768"/>
    </row>
    <row r="30" spans="1:4" s="1" customFormat="1" ht="31.5" customHeight="1" x14ac:dyDescent="0.2">
      <c r="A30" s="98">
        <v>3</v>
      </c>
      <c r="B30" s="93" t="s">
        <v>620</v>
      </c>
      <c r="C30" s="767" t="s">
        <v>796</v>
      </c>
      <c r="D30" s="768"/>
    </row>
    <row r="31" spans="1:4" s="1" customFormat="1" ht="14.25" x14ac:dyDescent="0.2">
      <c r="A31" s="98">
        <v>3</v>
      </c>
      <c r="B31" s="93" t="s">
        <v>621</v>
      </c>
      <c r="C31" s="767" t="s">
        <v>1057</v>
      </c>
      <c r="D31" s="768"/>
    </row>
    <row r="32" spans="1:4" s="1" customFormat="1" ht="14.25" x14ac:dyDescent="0.2">
      <c r="A32" s="98">
        <v>3</v>
      </c>
      <c r="B32" s="93" t="s">
        <v>624</v>
      </c>
      <c r="C32" s="767" t="s">
        <v>795</v>
      </c>
      <c r="D32" s="768"/>
    </row>
    <row r="33" spans="1:4" s="1" customFormat="1" ht="14.25" x14ac:dyDescent="0.2">
      <c r="A33" s="98">
        <v>3</v>
      </c>
      <c r="B33" s="119" t="s">
        <v>624</v>
      </c>
      <c r="C33" s="93" t="s">
        <v>622</v>
      </c>
      <c r="D33" s="120" t="s">
        <v>1055</v>
      </c>
    </row>
    <row r="34" spans="1:4" s="1" customFormat="1" ht="14.25" x14ac:dyDescent="0.2">
      <c r="A34" s="98">
        <v>3</v>
      </c>
      <c r="B34" s="119" t="s">
        <v>624</v>
      </c>
      <c r="C34" s="93" t="s">
        <v>623</v>
      </c>
      <c r="D34" s="120" t="s">
        <v>798</v>
      </c>
    </row>
    <row r="35" spans="1:4" s="1" customFormat="1" ht="33.75" customHeight="1" x14ac:dyDescent="0.2">
      <c r="A35" s="98">
        <v>3</v>
      </c>
      <c r="B35" s="93" t="s">
        <v>628</v>
      </c>
      <c r="C35" s="767" t="s">
        <v>799</v>
      </c>
      <c r="D35" s="768"/>
    </row>
    <row r="36" spans="1:4" s="1" customFormat="1" ht="33" customHeight="1" x14ac:dyDescent="0.2">
      <c r="A36" s="98">
        <v>3</v>
      </c>
      <c r="B36" s="93" t="s">
        <v>629</v>
      </c>
      <c r="C36" s="767" t="s">
        <v>800</v>
      </c>
      <c r="D36" s="768"/>
    </row>
    <row r="37" spans="1:4" s="1" customFormat="1" ht="33" customHeight="1" x14ac:dyDescent="0.2">
      <c r="A37" s="98">
        <v>3</v>
      </c>
      <c r="B37" s="93" t="s">
        <v>630</v>
      </c>
      <c r="C37" s="767" t="s">
        <v>801</v>
      </c>
      <c r="D37" s="768"/>
    </row>
    <row r="38" spans="1:4" s="1" customFormat="1" ht="46.5" customHeight="1" x14ac:dyDescent="0.2">
      <c r="A38" s="98">
        <v>3</v>
      </c>
      <c r="B38" s="93" t="s">
        <v>631</v>
      </c>
      <c r="C38" s="767" t="s">
        <v>802</v>
      </c>
      <c r="D38" s="768"/>
    </row>
    <row r="39" spans="1:4" s="1" customFormat="1" ht="14.25" x14ac:dyDescent="0.2">
      <c r="A39" s="98">
        <v>3</v>
      </c>
      <c r="B39" s="119" t="s">
        <v>631</v>
      </c>
      <c r="C39" s="93" t="s">
        <v>622</v>
      </c>
      <c r="D39" s="120" t="s">
        <v>803</v>
      </c>
    </row>
    <row r="40" spans="1:4" s="1" customFormat="1" ht="14.25" x14ac:dyDescent="0.2">
      <c r="A40" s="98">
        <v>3</v>
      </c>
      <c r="B40" s="119" t="s">
        <v>631</v>
      </c>
      <c r="C40" s="93" t="s">
        <v>623</v>
      </c>
      <c r="D40" s="120" t="s">
        <v>804</v>
      </c>
    </row>
    <row r="41" spans="1:4" s="1" customFormat="1" ht="32.25" customHeight="1" x14ac:dyDescent="0.2">
      <c r="A41" s="98">
        <v>3</v>
      </c>
      <c r="B41" s="119" t="s">
        <v>631</v>
      </c>
      <c r="C41" s="93" t="s">
        <v>625</v>
      </c>
      <c r="D41" s="120" t="s">
        <v>805</v>
      </c>
    </row>
    <row r="42" spans="1:4" s="1" customFormat="1" ht="14.25" x14ac:dyDescent="0.2">
      <c r="A42" s="98">
        <v>3</v>
      </c>
      <c r="B42" s="119" t="s">
        <v>631</v>
      </c>
      <c r="C42" s="93" t="s">
        <v>626</v>
      </c>
      <c r="D42" s="120" t="s">
        <v>806</v>
      </c>
    </row>
    <row r="43" spans="1:4" s="1" customFormat="1" ht="14.25" x14ac:dyDescent="0.2">
      <c r="A43" s="98">
        <v>3</v>
      </c>
      <c r="B43" s="119" t="s">
        <v>631</v>
      </c>
      <c r="C43" s="93" t="s">
        <v>627</v>
      </c>
      <c r="D43" s="120" t="s">
        <v>807</v>
      </c>
    </row>
    <row r="44" spans="1:4" s="1" customFormat="1" ht="14.25" x14ac:dyDescent="0.2">
      <c r="A44" s="98">
        <v>3</v>
      </c>
      <c r="B44" s="119" t="s">
        <v>631</v>
      </c>
      <c r="C44" s="93" t="s">
        <v>688</v>
      </c>
      <c r="D44" s="120" t="s">
        <v>808</v>
      </c>
    </row>
    <row r="45" spans="1:4" s="1" customFormat="1" ht="14.25" x14ac:dyDescent="0.2">
      <c r="A45" s="98">
        <v>3</v>
      </c>
      <c r="B45" s="119" t="s">
        <v>631</v>
      </c>
      <c r="C45" s="93" t="s">
        <v>689</v>
      </c>
      <c r="D45" s="120" t="s">
        <v>809</v>
      </c>
    </row>
    <row r="46" spans="1:4" s="1" customFormat="1" ht="14.25" x14ac:dyDescent="0.2">
      <c r="A46" s="98">
        <v>3</v>
      </c>
      <c r="B46" s="119" t="s">
        <v>631</v>
      </c>
      <c r="C46" s="93" t="s">
        <v>690</v>
      </c>
      <c r="D46" s="120" t="s">
        <v>810</v>
      </c>
    </row>
    <row r="47" spans="1:4" s="1" customFormat="1" ht="14.25" x14ac:dyDescent="0.2">
      <c r="A47" s="98">
        <v>3</v>
      </c>
      <c r="B47" s="119" t="s">
        <v>631</v>
      </c>
      <c r="C47" s="93" t="s">
        <v>691</v>
      </c>
      <c r="D47" s="120" t="s">
        <v>729</v>
      </c>
    </row>
    <row r="48" spans="1:4" s="1" customFormat="1" ht="14.25" x14ac:dyDescent="0.2">
      <c r="A48" s="98">
        <v>3</v>
      </c>
      <c r="B48" s="119" t="s">
        <v>631</v>
      </c>
      <c r="C48" s="93" t="s">
        <v>692</v>
      </c>
      <c r="D48" s="120" t="s">
        <v>728</v>
      </c>
    </row>
    <row r="49" spans="1:4" s="1" customFormat="1" ht="14.25" x14ac:dyDescent="0.2">
      <c r="A49" s="98">
        <v>3</v>
      </c>
      <c r="B49" s="119" t="s">
        <v>631</v>
      </c>
      <c r="C49" s="93" t="s">
        <v>693</v>
      </c>
      <c r="D49" s="120" t="s">
        <v>727</v>
      </c>
    </row>
    <row r="50" spans="1:4" s="1" customFormat="1" ht="31.5" customHeight="1" x14ac:dyDescent="0.2">
      <c r="A50" s="98">
        <v>3</v>
      </c>
      <c r="B50" s="93" t="s">
        <v>632</v>
      </c>
      <c r="C50" s="767" t="s">
        <v>718</v>
      </c>
      <c r="D50" s="768"/>
    </row>
    <row r="51" spans="1:4" s="1" customFormat="1" ht="14.25" x14ac:dyDescent="0.2">
      <c r="A51" s="537" t="s">
        <v>812</v>
      </c>
      <c r="B51" s="538"/>
      <c r="C51" s="538"/>
      <c r="D51" s="539"/>
    </row>
    <row r="52" spans="1:4" s="1" customFormat="1" ht="15" x14ac:dyDescent="0.2">
      <c r="A52" s="123">
        <v>4</v>
      </c>
      <c r="B52" s="769" t="s">
        <v>660</v>
      </c>
      <c r="C52" s="769"/>
      <c r="D52" s="770"/>
    </row>
    <row r="53" spans="1:4" s="1" customFormat="1" ht="30" customHeight="1" x14ac:dyDescent="0.2">
      <c r="A53" s="98">
        <v>4</v>
      </c>
      <c r="B53" s="767" t="s">
        <v>685</v>
      </c>
      <c r="C53" s="767"/>
      <c r="D53" s="768"/>
    </row>
    <row r="54" spans="1:4" s="1" customFormat="1" ht="14.25" x14ac:dyDescent="0.2">
      <c r="A54" s="537" t="s">
        <v>812</v>
      </c>
      <c r="B54" s="538"/>
      <c r="C54" s="538"/>
      <c r="D54" s="539"/>
    </row>
    <row r="55" spans="1:4" s="1" customFormat="1" ht="15" x14ac:dyDescent="0.2">
      <c r="A55" s="123">
        <v>5</v>
      </c>
      <c r="B55" s="769" t="s">
        <v>713</v>
      </c>
      <c r="C55" s="769"/>
      <c r="D55" s="770"/>
    </row>
    <row r="56" spans="1:4" s="1" customFormat="1" ht="31.5" customHeight="1" x14ac:dyDescent="0.2">
      <c r="A56" s="98">
        <v>5</v>
      </c>
      <c r="B56" s="93" t="s">
        <v>617</v>
      </c>
      <c r="C56" s="767" t="s">
        <v>980</v>
      </c>
      <c r="D56" s="768"/>
    </row>
    <row r="57" spans="1:4" s="1" customFormat="1" ht="14.25" x14ac:dyDescent="0.2">
      <c r="A57" s="98">
        <v>5</v>
      </c>
      <c r="B57" s="93" t="s">
        <v>618</v>
      </c>
      <c r="C57" s="767" t="s">
        <v>714</v>
      </c>
      <c r="D57" s="768"/>
    </row>
    <row r="58" spans="1:4" s="1" customFormat="1" ht="14.25" x14ac:dyDescent="0.2">
      <c r="A58" s="98">
        <v>5</v>
      </c>
      <c r="B58" s="119" t="s">
        <v>618</v>
      </c>
      <c r="C58" s="93" t="s">
        <v>622</v>
      </c>
      <c r="D58" s="120" t="s">
        <v>715</v>
      </c>
    </row>
    <row r="59" spans="1:4" s="1" customFormat="1" ht="32.25" customHeight="1" x14ac:dyDescent="0.2">
      <c r="A59" s="98">
        <v>5</v>
      </c>
      <c r="B59" s="119" t="s">
        <v>618</v>
      </c>
      <c r="C59" s="93" t="s">
        <v>623</v>
      </c>
      <c r="D59" s="120" t="s">
        <v>716</v>
      </c>
    </row>
    <row r="60" spans="1:4" s="1" customFormat="1" ht="32.25" customHeight="1" x14ac:dyDescent="0.2">
      <c r="A60" s="98">
        <v>5</v>
      </c>
      <c r="B60" s="119" t="s">
        <v>618</v>
      </c>
      <c r="C60" s="93" t="s">
        <v>625</v>
      </c>
      <c r="D60" s="120" t="s">
        <v>717</v>
      </c>
    </row>
    <row r="61" spans="1:4" s="1" customFormat="1" ht="32.25" customHeight="1" x14ac:dyDescent="0.2">
      <c r="A61" s="98">
        <v>5</v>
      </c>
      <c r="B61" s="119" t="s">
        <v>618</v>
      </c>
      <c r="C61" s="93" t="s">
        <v>626</v>
      </c>
      <c r="D61" s="120" t="s">
        <v>719</v>
      </c>
    </row>
    <row r="62" spans="1:4" s="1" customFormat="1" ht="14.25" x14ac:dyDescent="0.2">
      <c r="A62" s="98">
        <v>5</v>
      </c>
      <c r="B62" s="93" t="s">
        <v>619</v>
      </c>
      <c r="C62" s="767" t="s">
        <v>981</v>
      </c>
      <c r="D62" s="768"/>
    </row>
    <row r="63" spans="1:4" s="1" customFormat="1" ht="31.5" customHeight="1" x14ac:dyDescent="0.2">
      <c r="A63" s="98">
        <v>5</v>
      </c>
      <c r="B63" s="119" t="s">
        <v>619</v>
      </c>
      <c r="C63" s="93" t="s">
        <v>622</v>
      </c>
      <c r="D63" s="120" t="s">
        <v>720</v>
      </c>
    </row>
    <row r="64" spans="1:4" s="1" customFormat="1" ht="31.5" customHeight="1" x14ac:dyDescent="0.2">
      <c r="A64" s="98">
        <v>5</v>
      </c>
      <c r="B64" s="119" t="s">
        <v>619</v>
      </c>
      <c r="C64" s="93" t="s">
        <v>623</v>
      </c>
      <c r="D64" s="120" t="s">
        <v>982</v>
      </c>
    </row>
    <row r="65" spans="1:4" s="1" customFormat="1" ht="14.25" x14ac:dyDescent="0.2">
      <c r="A65" s="98">
        <v>5</v>
      </c>
      <c r="B65" s="93" t="s">
        <v>620</v>
      </c>
      <c r="C65" s="767" t="s">
        <v>721</v>
      </c>
      <c r="D65" s="768"/>
    </row>
    <row r="66" spans="1:4" s="1" customFormat="1" ht="44.25" customHeight="1" x14ac:dyDescent="0.2">
      <c r="A66" s="98">
        <v>5</v>
      </c>
      <c r="B66" s="119" t="s">
        <v>620</v>
      </c>
      <c r="C66" s="93" t="s">
        <v>622</v>
      </c>
      <c r="D66" s="120" t="s">
        <v>722</v>
      </c>
    </row>
    <row r="67" spans="1:4" s="1" customFormat="1" ht="30" customHeight="1" x14ac:dyDescent="0.2">
      <c r="A67" s="98">
        <v>5</v>
      </c>
      <c r="B67" s="119" t="s">
        <v>620</v>
      </c>
      <c r="C67" s="93" t="s">
        <v>623</v>
      </c>
      <c r="D67" s="120" t="s">
        <v>723</v>
      </c>
    </row>
    <row r="68" spans="1:4" s="1" customFormat="1" ht="44.25" customHeight="1" x14ac:dyDescent="0.2">
      <c r="A68" s="98">
        <v>5</v>
      </c>
      <c r="B68" s="119" t="s">
        <v>620</v>
      </c>
      <c r="C68" s="93" t="s">
        <v>625</v>
      </c>
      <c r="D68" s="120" t="s">
        <v>724</v>
      </c>
    </row>
    <row r="69" spans="1:4" s="1" customFormat="1" ht="14.25" x14ac:dyDescent="0.2">
      <c r="A69" s="98">
        <v>5</v>
      </c>
      <c r="B69" s="93" t="s">
        <v>621</v>
      </c>
      <c r="C69" s="767" t="s">
        <v>726</v>
      </c>
      <c r="D69" s="768"/>
    </row>
    <row r="70" spans="1:4" s="1" customFormat="1" ht="14.25" x14ac:dyDescent="0.2">
      <c r="A70" s="98">
        <v>5</v>
      </c>
      <c r="B70" s="119" t="s">
        <v>621</v>
      </c>
      <c r="C70" s="93" t="s">
        <v>622</v>
      </c>
      <c r="D70" s="120" t="s">
        <v>725</v>
      </c>
    </row>
    <row r="71" spans="1:4" s="1" customFormat="1" ht="31.5" customHeight="1" x14ac:dyDescent="0.2">
      <c r="A71" s="98">
        <v>5</v>
      </c>
      <c r="B71" s="119" t="s">
        <v>621</v>
      </c>
      <c r="C71" s="93" t="s">
        <v>623</v>
      </c>
      <c r="D71" s="120" t="s">
        <v>730</v>
      </c>
    </row>
    <row r="72" spans="1:4" s="1" customFormat="1" ht="31.5" customHeight="1" x14ac:dyDescent="0.2">
      <c r="A72" s="98">
        <v>5</v>
      </c>
      <c r="B72" s="119" t="s">
        <v>621</v>
      </c>
      <c r="C72" s="93" t="s">
        <v>625</v>
      </c>
      <c r="D72" s="120" t="s">
        <v>731</v>
      </c>
    </row>
    <row r="73" spans="1:4" s="1" customFormat="1" ht="14.25" x14ac:dyDescent="0.2">
      <c r="A73" s="98">
        <v>5</v>
      </c>
      <c r="B73" s="119" t="s">
        <v>621</v>
      </c>
      <c r="C73" s="93" t="s">
        <v>626</v>
      </c>
      <c r="D73" s="120" t="s">
        <v>732</v>
      </c>
    </row>
    <row r="74" spans="1:4" s="1" customFormat="1" ht="14.25" x14ac:dyDescent="0.2">
      <c r="A74" s="98">
        <v>5</v>
      </c>
      <c r="B74" s="93" t="s">
        <v>624</v>
      </c>
      <c r="C74" s="767" t="s">
        <v>733</v>
      </c>
      <c r="D74" s="768"/>
    </row>
    <row r="75" spans="1:4" s="1" customFormat="1" ht="29.25" customHeight="1" x14ac:dyDescent="0.2">
      <c r="A75" s="98">
        <v>5</v>
      </c>
      <c r="B75" s="93" t="s">
        <v>628</v>
      </c>
      <c r="C75" s="767" t="s">
        <v>734</v>
      </c>
      <c r="D75" s="768"/>
    </row>
    <row r="76" spans="1:4" s="1" customFormat="1" ht="102" customHeight="1" x14ac:dyDescent="0.2">
      <c r="A76" s="98">
        <v>5</v>
      </c>
      <c r="B76" s="93" t="s">
        <v>629</v>
      </c>
      <c r="C76" s="767" t="s">
        <v>743</v>
      </c>
      <c r="D76" s="768"/>
    </row>
    <row r="77" spans="1:4" s="1" customFormat="1" ht="61.5" customHeight="1" x14ac:dyDescent="0.2">
      <c r="A77" s="98">
        <v>5</v>
      </c>
      <c r="B77" s="93" t="s">
        <v>630</v>
      </c>
      <c r="C77" s="767" t="s">
        <v>742</v>
      </c>
      <c r="D77" s="768"/>
    </row>
    <row r="78" spans="1:4" s="1" customFormat="1" ht="61.5" customHeight="1" x14ac:dyDescent="0.2">
      <c r="A78" s="98">
        <v>5</v>
      </c>
      <c r="B78" s="93" t="s">
        <v>631</v>
      </c>
      <c r="C78" s="767" t="s">
        <v>741</v>
      </c>
      <c r="D78" s="768"/>
    </row>
    <row r="79" spans="1:4" s="1" customFormat="1" ht="14.25" x14ac:dyDescent="0.2">
      <c r="A79" s="98">
        <v>5</v>
      </c>
      <c r="B79" s="93" t="s">
        <v>632</v>
      </c>
      <c r="C79" s="767" t="s">
        <v>740</v>
      </c>
      <c r="D79" s="768"/>
    </row>
    <row r="80" spans="1:4" s="1" customFormat="1" ht="14.25" x14ac:dyDescent="0.2">
      <c r="A80" s="98">
        <v>5</v>
      </c>
      <c r="B80" s="93" t="s">
        <v>633</v>
      </c>
      <c r="C80" s="767" t="s">
        <v>739</v>
      </c>
      <c r="D80" s="768"/>
    </row>
    <row r="81" spans="1:4" s="1" customFormat="1" ht="14.25" x14ac:dyDescent="0.2">
      <c r="A81" s="98">
        <v>5</v>
      </c>
      <c r="B81" s="119" t="s">
        <v>633</v>
      </c>
      <c r="C81" s="93" t="s">
        <v>622</v>
      </c>
      <c r="D81" s="120" t="s">
        <v>735</v>
      </c>
    </row>
    <row r="82" spans="1:4" s="1" customFormat="1" ht="14.25" x14ac:dyDescent="0.2">
      <c r="A82" s="98">
        <v>5</v>
      </c>
      <c r="B82" s="119" t="s">
        <v>633</v>
      </c>
      <c r="C82" s="93" t="s">
        <v>623</v>
      </c>
      <c r="D82" s="120" t="s">
        <v>736</v>
      </c>
    </row>
    <row r="83" spans="1:4" s="1" customFormat="1" ht="14.25" x14ac:dyDescent="0.2">
      <c r="A83" s="98">
        <v>5</v>
      </c>
      <c r="B83" s="119" t="s">
        <v>633</v>
      </c>
      <c r="C83" s="93" t="s">
        <v>625</v>
      </c>
      <c r="D83" s="120" t="s">
        <v>686</v>
      </c>
    </row>
    <row r="84" spans="1:4" s="1" customFormat="1" ht="14.25" x14ac:dyDescent="0.2">
      <c r="A84" s="98">
        <v>5</v>
      </c>
      <c r="B84" s="119" t="s">
        <v>633</v>
      </c>
      <c r="C84" s="93" t="s">
        <v>626</v>
      </c>
      <c r="D84" s="120" t="s">
        <v>737</v>
      </c>
    </row>
    <row r="85" spans="1:4" s="1" customFormat="1" ht="14.25" x14ac:dyDescent="0.2">
      <c r="A85" s="98">
        <v>5</v>
      </c>
      <c r="B85" s="119" t="s">
        <v>633</v>
      </c>
      <c r="C85" s="93" t="s">
        <v>627</v>
      </c>
      <c r="D85" s="120" t="s">
        <v>738</v>
      </c>
    </row>
    <row r="86" spans="1:4" s="1" customFormat="1" ht="31.5" customHeight="1" x14ac:dyDescent="0.2">
      <c r="A86" s="98">
        <v>5</v>
      </c>
      <c r="B86" s="119" t="s">
        <v>633</v>
      </c>
      <c r="C86" s="93" t="s">
        <v>688</v>
      </c>
      <c r="D86" s="120" t="s">
        <v>746</v>
      </c>
    </row>
    <row r="87" spans="1:4" s="1" customFormat="1" ht="32.25" customHeight="1" x14ac:dyDescent="0.2">
      <c r="A87" s="98">
        <v>5</v>
      </c>
      <c r="B87" s="119" t="s">
        <v>633</v>
      </c>
      <c r="C87" s="93" t="s">
        <v>689</v>
      </c>
      <c r="D87" s="120" t="s">
        <v>745</v>
      </c>
    </row>
    <row r="88" spans="1:4" s="1" customFormat="1" ht="14.25" x14ac:dyDescent="0.2">
      <c r="A88" s="537" t="s">
        <v>812</v>
      </c>
      <c r="B88" s="538"/>
      <c r="C88" s="538"/>
      <c r="D88" s="539"/>
    </row>
    <row r="89" spans="1:4" s="1" customFormat="1" ht="15" x14ac:dyDescent="0.2">
      <c r="A89" s="123">
        <v>6</v>
      </c>
      <c r="B89" s="769" t="s">
        <v>744</v>
      </c>
      <c r="C89" s="769"/>
      <c r="D89" s="770"/>
    </row>
    <row r="90" spans="1:4" s="1" customFormat="1" ht="34.5" customHeight="1" x14ac:dyDescent="0.2">
      <c r="A90" s="98">
        <v>6</v>
      </c>
      <c r="B90" s="93" t="s">
        <v>617</v>
      </c>
      <c r="C90" s="767" t="s">
        <v>763</v>
      </c>
      <c r="D90" s="768"/>
    </row>
    <row r="91" spans="1:4" s="1" customFormat="1" ht="75" customHeight="1" x14ac:dyDescent="0.2">
      <c r="A91" s="98">
        <v>6</v>
      </c>
      <c r="B91" s="93" t="s">
        <v>618</v>
      </c>
      <c r="C91" s="767" t="s">
        <v>764</v>
      </c>
      <c r="D91" s="768"/>
    </row>
    <row r="92" spans="1:4" s="1" customFormat="1" ht="14.25" x14ac:dyDescent="0.2">
      <c r="A92" s="98">
        <v>6</v>
      </c>
      <c r="B92" s="93" t="s">
        <v>619</v>
      </c>
      <c r="C92" s="767" t="s">
        <v>765</v>
      </c>
      <c r="D92" s="768"/>
    </row>
    <row r="93" spans="1:4" s="1" customFormat="1" ht="32.25" customHeight="1" x14ac:dyDescent="0.2">
      <c r="A93" s="98">
        <v>6</v>
      </c>
      <c r="B93" s="93" t="s">
        <v>620</v>
      </c>
      <c r="C93" s="767" t="s">
        <v>766</v>
      </c>
      <c r="D93" s="768"/>
    </row>
    <row r="94" spans="1:4" s="1" customFormat="1" ht="14.25" x14ac:dyDescent="0.2">
      <c r="A94" s="537" t="s">
        <v>812</v>
      </c>
      <c r="B94" s="538"/>
      <c r="C94" s="538"/>
      <c r="D94" s="539"/>
    </row>
    <row r="95" spans="1:4" s="1" customFormat="1" ht="15" x14ac:dyDescent="0.2">
      <c r="A95" s="123">
        <v>7</v>
      </c>
      <c r="B95" s="769" t="s">
        <v>749</v>
      </c>
      <c r="C95" s="769"/>
      <c r="D95" s="770"/>
    </row>
    <row r="96" spans="1:4" s="1" customFormat="1" ht="44.25" customHeight="1" x14ac:dyDescent="0.2">
      <c r="A96" s="98">
        <v>7</v>
      </c>
      <c r="B96" s="767" t="s">
        <v>747</v>
      </c>
      <c r="C96" s="767"/>
      <c r="D96" s="768"/>
    </row>
    <row r="97" spans="1:4" s="1" customFormat="1" ht="14.25" x14ac:dyDescent="0.2">
      <c r="A97" s="537" t="s">
        <v>812</v>
      </c>
      <c r="B97" s="538"/>
      <c r="C97" s="538"/>
      <c r="D97" s="539"/>
    </row>
    <row r="98" spans="1:4" s="1" customFormat="1" ht="15" x14ac:dyDescent="0.2">
      <c r="A98" s="123">
        <v>8</v>
      </c>
      <c r="B98" s="769" t="s">
        <v>748</v>
      </c>
      <c r="C98" s="769"/>
      <c r="D98" s="770"/>
    </row>
    <row r="99" spans="1:4" s="1" customFormat="1" ht="33" customHeight="1" x14ac:dyDescent="0.2">
      <c r="A99" s="98">
        <v>8</v>
      </c>
      <c r="B99" s="93" t="s">
        <v>617</v>
      </c>
      <c r="C99" s="767" t="s">
        <v>767</v>
      </c>
      <c r="D99" s="768"/>
    </row>
    <row r="100" spans="1:4" s="1" customFormat="1" ht="33" customHeight="1" x14ac:dyDescent="0.2">
      <c r="A100" s="98">
        <v>8</v>
      </c>
      <c r="B100" s="93" t="s">
        <v>618</v>
      </c>
      <c r="C100" s="767" t="s">
        <v>762</v>
      </c>
      <c r="D100" s="768"/>
    </row>
    <row r="101" spans="1:4" s="1" customFormat="1" ht="32.25" customHeight="1" x14ac:dyDescent="0.2">
      <c r="A101" s="98">
        <v>8</v>
      </c>
      <c r="B101" s="93" t="s">
        <v>619</v>
      </c>
      <c r="C101" s="767" t="s">
        <v>761</v>
      </c>
      <c r="D101" s="768"/>
    </row>
    <row r="102" spans="1:4" s="1" customFormat="1" ht="33.75" customHeight="1" x14ac:dyDescent="0.2">
      <c r="A102" s="98">
        <v>8</v>
      </c>
      <c r="B102" s="93" t="s">
        <v>620</v>
      </c>
      <c r="C102" s="767" t="s">
        <v>760</v>
      </c>
      <c r="D102" s="768"/>
    </row>
    <row r="103" spans="1:4" s="1" customFormat="1" ht="14.25" x14ac:dyDescent="0.2">
      <c r="A103" s="98">
        <v>8</v>
      </c>
      <c r="B103" s="119" t="s">
        <v>620</v>
      </c>
      <c r="C103" s="93" t="s">
        <v>622</v>
      </c>
      <c r="D103" s="120" t="s">
        <v>759</v>
      </c>
    </row>
    <row r="104" spans="1:4" s="1" customFormat="1" ht="31.5" customHeight="1" x14ac:dyDescent="0.2">
      <c r="A104" s="98">
        <v>8</v>
      </c>
      <c r="B104" s="119" t="s">
        <v>620</v>
      </c>
      <c r="C104" s="93" t="s">
        <v>623</v>
      </c>
      <c r="D104" s="120" t="s">
        <v>758</v>
      </c>
    </row>
    <row r="105" spans="1:4" s="1" customFormat="1" ht="32.25" customHeight="1" x14ac:dyDescent="0.2">
      <c r="A105" s="98">
        <v>8</v>
      </c>
      <c r="B105" s="93" t="s">
        <v>621</v>
      </c>
      <c r="C105" s="767" t="s">
        <v>751</v>
      </c>
      <c r="D105" s="768"/>
    </row>
    <row r="106" spans="1:4" s="1" customFormat="1" ht="14.25" x14ac:dyDescent="0.2">
      <c r="A106" s="98">
        <v>8</v>
      </c>
      <c r="B106" s="119" t="s">
        <v>621</v>
      </c>
      <c r="C106" s="93" t="s">
        <v>622</v>
      </c>
      <c r="D106" s="120" t="s">
        <v>752</v>
      </c>
    </row>
    <row r="107" spans="1:4" s="1" customFormat="1" ht="14.25" x14ac:dyDescent="0.2">
      <c r="A107" s="98">
        <v>8</v>
      </c>
      <c r="B107" s="119" t="s">
        <v>621</v>
      </c>
      <c r="C107" s="93" t="s">
        <v>623</v>
      </c>
      <c r="D107" s="120" t="s">
        <v>753</v>
      </c>
    </row>
    <row r="108" spans="1:4" s="1" customFormat="1" ht="14.25" x14ac:dyDescent="0.2">
      <c r="A108" s="98">
        <v>8</v>
      </c>
      <c r="B108" s="119" t="s">
        <v>621</v>
      </c>
      <c r="C108" s="93" t="s">
        <v>625</v>
      </c>
      <c r="D108" s="120" t="s">
        <v>754</v>
      </c>
    </row>
    <row r="109" spans="1:4" s="1" customFormat="1" ht="61.5" customHeight="1" x14ac:dyDescent="0.2">
      <c r="A109" s="98">
        <v>8</v>
      </c>
      <c r="B109" s="93" t="s">
        <v>624</v>
      </c>
      <c r="C109" s="767" t="s">
        <v>755</v>
      </c>
      <c r="D109" s="768"/>
    </row>
    <row r="110" spans="1:4" s="1" customFormat="1" ht="33" customHeight="1" x14ac:dyDescent="0.2">
      <c r="A110" s="98">
        <v>8</v>
      </c>
      <c r="B110" s="119" t="s">
        <v>624</v>
      </c>
      <c r="C110" s="93" t="s">
        <v>622</v>
      </c>
      <c r="D110" s="120" t="s">
        <v>757</v>
      </c>
    </row>
    <row r="111" spans="1:4" s="1" customFormat="1" ht="33" customHeight="1" x14ac:dyDescent="0.2">
      <c r="A111" s="98">
        <v>8</v>
      </c>
      <c r="B111" s="119" t="s">
        <v>624</v>
      </c>
      <c r="C111" s="93" t="s">
        <v>623</v>
      </c>
      <c r="D111" s="120" t="s">
        <v>756</v>
      </c>
    </row>
    <row r="112" spans="1:4" s="1" customFormat="1" ht="33" customHeight="1" x14ac:dyDescent="0.2">
      <c r="A112" s="98">
        <v>8</v>
      </c>
      <c r="B112" s="93" t="s">
        <v>628</v>
      </c>
      <c r="C112" s="767" t="s">
        <v>768</v>
      </c>
      <c r="D112" s="768"/>
    </row>
    <row r="113" spans="1:4" s="1" customFormat="1" ht="14.25" x14ac:dyDescent="0.2">
      <c r="A113" s="98">
        <v>8</v>
      </c>
      <c r="B113" s="119" t="s">
        <v>628</v>
      </c>
      <c r="C113" s="93" t="s">
        <v>622</v>
      </c>
      <c r="D113" s="120" t="s">
        <v>769</v>
      </c>
    </row>
    <row r="114" spans="1:4" s="1" customFormat="1" ht="32.25" customHeight="1" x14ac:dyDescent="0.2">
      <c r="A114" s="98">
        <v>8</v>
      </c>
      <c r="B114" s="119" t="s">
        <v>628</v>
      </c>
      <c r="C114" s="93" t="s">
        <v>623</v>
      </c>
      <c r="D114" s="120" t="s">
        <v>770</v>
      </c>
    </row>
    <row r="115" spans="1:4" s="1" customFormat="1" ht="14.25" x14ac:dyDescent="0.2">
      <c r="A115" s="98">
        <v>8</v>
      </c>
      <c r="B115" s="119" t="s">
        <v>628</v>
      </c>
      <c r="C115" s="93" t="s">
        <v>625</v>
      </c>
      <c r="D115" s="120" t="s">
        <v>771</v>
      </c>
    </row>
    <row r="116" spans="1:4" s="1" customFormat="1" ht="14.25" x14ac:dyDescent="0.2">
      <c r="A116" s="98">
        <v>8</v>
      </c>
      <c r="B116" s="119" t="s">
        <v>628</v>
      </c>
      <c r="C116" s="93" t="s">
        <v>626</v>
      </c>
      <c r="D116" s="120" t="s">
        <v>772</v>
      </c>
    </row>
    <row r="117" spans="1:4" s="1" customFormat="1" ht="29.25" customHeight="1" x14ac:dyDescent="0.2">
      <c r="A117" s="98">
        <v>8</v>
      </c>
      <c r="B117" s="119" t="s">
        <v>628</v>
      </c>
      <c r="C117" s="93" t="s">
        <v>627</v>
      </c>
      <c r="D117" s="120" t="s">
        <v>773</v>
      </c>
    </row>
    <row r="118" spans="1:4" s="1" customFormat="1" ht="32.25" customHeight="1" x14ac:dyDescent="0.2">
      <c r="A118" s="98">
        <v>8</v>
      </c>
      <c r="B118" s="119" t="s">
        <v>628</v>
      </c>
      <c r="C118" s="93" t="s">
        <v>688</v>
      </c>
      <c r="D118" s="120" t="s">
        <v>774</v>
      </c>
    </row>
    <row r="119" spans="1:4" s="1" customFormat="1" ht="14.25" x14ac:dyDescent="0.2">
      <c r="A119" s="98">
        <v>8</v>
      </c>
      <c r="B119" s="119" t="s">
        <v>628</v>
      </c>
      <c r="C119" s="93" t="s">
        <v>689</v>
      </c>
      <c r="D119" s="120" t="s">
        <v>775</v>
      </c>
    </row>
    <row r="120" spans="1:4" s="1" customFormat="1" ht="14.25" x14ac:dyDescent="0.2">
      <c r="A120" s="98">
        <v>8</v>
      </c>
      <c r="B120" s="119" t="s">
        <v>628</v>
      </c>
      <c r="C120" s="93" t="s">
        <v>690</v>
      </c>
      <c r="D120" s="120" t="s">
        <v>776</v>
      </c>
    </row>
    <row r="121" spans="1:4" s="1" customFormat="1" ht="45" customHeight="1" x14ac:dyDescent="0.2">
      <c r="A121" s="98">
        <v>8</v>
      </c>
      <c r="B121" s="119" t="s">
        <v>628</v>
      </c>
      <c r="C121" s="93" t="s">
        <v>691</v>
      </c>
      <c r="D121" s="120" t="s">
        <v>777</v>
      </c>
    </row>
    <row r="122" spans="1:4" s="1" customFormat="1" ht="32.25" customHeight="1" x14ac:dyDescent="0.2">
      <c r="A122" s="98">
        <v>8</v>
      </c>
      <c r="B122" s="119" t="s">
        <v>628</v>
      </c>
      <c r="C122" s="93" t="s">
        <v>692</v>
      </c>
      <c r="D122" s="120" t="s">
        <v>778</v>
      </c>
    </row>
    <row r="123" spans="1:4" s="1" customFormat="1" ht="14.25" x14ac:dyDescent="0.2">
      <c r="A123" s="537" t="s">
        <v>812</v>
      </c>
      <c r="B123" s="538"/>
      <c r="C123" s="538"/>
      <c r="D123" s="539"/>
    </row>
    <row r="124" spans="1:4" s="1" customFormat="1" ht="15" x14ac:dyDescent="0.2">
      <c r="A124" s="123">
        <v>9</v>
      </c>
      <c r="B124" s="769" t="s">
        <v>750</v>
      </c>
      <c r="C124" s="769"/>
      <c r="D124" s="770"/>
    </row>
    <row r="125" spans="1:4" s="1" customFormat="1" ht="30.75" customHeight="1" x14ac:dyDescent="0.2">
      <c r="A125" s="98">
        <v>9</v>
      </c>
      <c r="B125" s="93" t="s">
        <v>617</v>
      </c>
      <c r="C125" s="767" t="s">
        <v>767</v>
      </c>
      <c r="D125" s="768"/>
    </row>
    <row r="126" spans="1:4" s="1" customFormat="1" ht="30.75" customHeight="1" x14ac:dyDescent="0.2">
      <c r="A126" s="98">
        <v>9</v>
      </c>
      <c r="B126" s="93" t="s">
        <v>618</v>
      </c>
      <c r="C126" s="767" t="s">
        <v>965</v>
      </c>
      <c r="D126" s="768"/>
    </row>
    <row r="127" spans="1:4" s="1" customFormat="1" ht="31.5" customHeight="1" x14ac:dyDescent="0.2">
      <c r="A127" s="98">
        <v>9</v>
      </c>
      <c r="B127" s="93" t="s">
        <v>619</v>
      </c>
      <c r="C127" s="767" t="s">
        <v>761</v>
      </c>
      <c r="D127" s="768"/>
    </row>
    <row r="128" spans="1:4" s="1" customFormat="1" ht="14.25" x14ac:dyDescent="0.2">
      <c r="A128" s="98">
        <v>9</v>
      </c>
      <c r="B128" s="93" t="s">
        <v>620</v>
      </c>
      <c r="C128" s="767" t="s">
        <v>779</v>
      </c>
      <c r="D128" s="768"/>
    </row>
    <row r="129" spans="1:4" s="1" customFormat="1" ht="14.25" x14ac:dyDescent="0.2">
      <c r="A129" s="98">
        <v>9</v>
      </c>
      <c r="B129" s="119" t="s">
        <v>620</v>
      </c>
      <c r="C129" s="93" t="s">
        <v>622</v>
      </c>
      <c r="D129" s="120" t="s">
        <v>780</v>
      </c>
    </row>
    <row r="130" spans="1:4" s="1" customFormat="1" ht="30" customHeight="1" x14ac:dyDescent="0.2">
      <c r="A130" s="98">
        <v>9</v>
      </c>
      <c r="B130" s="119" t="s">
        <v>620</v>
      </c>
      <c r="C130" s="93" t="s">
        <v>623</v>
      </c>
      <c r="D130" s="120" t="s">
        <v>781</v>
      </c>
    </row>
    <row r="131" spans="1:4" s="1" customFormat="1" ht="30" customHeight="1" x14ac:dyDescent="0.2">
      <c r="A131" s="98">
        <v>9</v>
      </c>
      <c r="B131" s="93" t="s">
        <v>621</v>
      </c>
      <c r="C131" s="767" t="s">
        <v>782</v>
      </c>
      <c r="D131" s="768"/>
    </row>
    <row r="132" spans="1:4" s="1" customFormat="1" ht="14.25" x14ac:dyDescent="0.2">
      <c r="A132" s="98">
        <v>9</v>
      </c>
      <c r="B132" s="119" t="s">
        <v>621</v>
      </c>
      <c r="C132" s="93" t="s">
        <v>622</v>
      </c>
      <c r="D132" s="120" t="s">
        <v>694</v>
      </c>
    </row>
    <row r="133" spans="1:4" s="1" customFormat="1" ht="14.25" x14ac:dyDescent="0.2">
      <c r="A133" s="98">
        <v>9</v>
      </c>
      <c r="B133" s="119" t="s">
        <v>621</v>
      </c>
      <c r="C133" s="93" t="s">
        <v>623</v>
      </c>
      <c r="D133" s="120" t="s">
        <v>753</v>
      </c>
    </row>
    <row r="134" spans="1:4" s="1" customFormat="1" ht="14.25" x14ac:dyDescent="0.2">
      <c r="A134" s="98">
        <v>9</v>
      </c>
      <c r="B134" s="119" t="s">
        <v>621</v>
      </c>
      <c r="C134" s="93" t="s">
        <v>625</v>
      </c>
      <c r="D134" s="120" t="s">
        <v>754</v>
      </c>
    </row>
    <row r="135" spans="1:4" s="1" customFormat="1" ht="73.5" customHeight="1" x14ac:dyDescent="0.2">
      <c r="A135" s="98">
        <v>9</v>
      </c>
      <c r="B135" s="93" t="s">
        <v>624</v>
      </c>
      <c r="C135" s="767" t="s">
        <v>790</v>
      </c>
      <c r="D135" s="768"/>
    </row>
    <row r="136" spans="1:4" s="1" customFormat="1" ht="14.25" x14ac:dyDescent="0.2">
      <c r="A136" s="537" t="s">
        <v>812</v>
      </c>
      <c r="B136" s="538"/>
      <c r="C136" s="538"/>
      <c r="D136" s="539"/>
    </row>
    <row r="137" spans="1:4" s="1" customFormat="1" ht="15" x14ac:dyDescent="0.2">
      <c r="A137" s="123">
        <v>10</v>
      </c>
      <c r="B137" s="769" t="s">
        <v>783</v>
      </c>
      <c r="C137" s="769"/>
      <c r="D137" s="770"/>
    </row>
    <row r="138" spans="1:4" s="1" customFormat="1" ht="14.25" x14ac:dyDescent="0.2">
      <c r="A138" s="98">
        <v>10</v>
      </c>
      <c r="B138" s="93" t="s">
        <v>617</v>
      </c>
      <c r="C138" s="767" t="s">
        <v>784</v>
      </c>
      <c r="D138" s="768"/>
    </row>
    <row r="139" spans="1:4" s="1" customFormat="1" ht="31.5" customHeight="1" x14ac:dyDescent="0.2">
      <c r="A139" s="98">
        <v>10</v>
      </c>
      <c r="B139" s="93" t="s">
        <v>618</v>
      </c>
      <c r="C139" s="767" t="s">
        <v>785</v>
      </c>
      <c r="D139" s="768"/>
    </row>
    <row r="140" spans="1:4" s="1" customFormat="1" ht="31.5" customHeight="1" x14ac:dyDescent="0.2">
      <c r="A140" s="98">
        <v>10</v>
      </c>
      <c r="B140" s="93" t="s">
        <v>619</v>
      </c>
      <c r="C140" s="767" t="s">
        <v>786</v>
      </c>
      <c r="D140" s="768"/>
    </row>
    <row r="141" spans="1:4" s="1" customFormat="1" ht="14.25" x14ac:dyDescent="0.2">
      <c r="A141" s="98">
        <v>10</v>
      </c>
      <c r="B141" s="119" t="s">
        <v>619</v>
      </c>
      <c r="C141" s="93" t="s">
        <v>622</v>
      </c>
      <c r="D141" s="120" t="s">
        <v>789</v>
      </c>
    </row>
    <row r="142" spans="1:4" s="1" customFormat="1" ht="14.25" x14ac:dyDescent="0.2">
      <c r="A142" s="98">
        <v>10</v>
      </c>
      <c r="B142" s="119" t="s">
        <v>619</v>
      </c>
      <c r="C142" s="93" t="s">
        <v>623</v>
      </c>
      <c r="D142" s="120" t="s">
        <v>791</v>
      </c>
    </row>
    <row r="143" spans="1:4" s="1" customFormat="1" ht="14.25" x14ac:dyDescent="0.2">
      <c r="A143" s="98">
        <v>10</v>
      </c>
      <c r="B143" s="119" t="s">
        <v>619</v>
      </c>
      <c r="C143" s="93" t="s">
        <v>625</v>
      </c>
      <c r="D143" s="120" t="s">
        <v>792</v>
      </c>
    </row>
    <row r="144" spans="1:4" s="1" customFormat="1" ht="30" customHeight="1" x14ac:dyDescent="0.2">
      <c r="A144" s="98">
        <v>10</v>
      </c>
      <c r="B144" s="93" t="s">
        <v>620</v>
      </c>
      <c r="C144" s="767" t="s">
        <v>787</v>
      </c>
      <c r="D144" s="768"/>
    </row>
    <row r="145" spans="1:4" s="1" customFormat="1" ht="30" customHeight="1" x14ac:dyDescent="0.2">
      <c r="A145" s="98">
        <v>10</v>
      </c>
      <c r="B145" s="93" t="s">
        <v>621</v>
      </c>
      <c r="C145" s="767" t="s">
        <v>788</v>
      </c>
      <c r="D145" s="768"/>
    </row>
    <row r="146" spans="1:4" s="1" customFormat="1" ht="14.25" x14ac:dyDescent="0.2">
      <c r="A146" s="98">
        <v>10</v>
      </c>
      <c r="B146" s="119" t="s">
        <v>621</v>
      </c>
      <c r="C146" s="93" t="s">
        <v>622</v>
      </c>
      <c r="D146" s="120" t="s">
        <v>793</v>
      </c>
    </row>
    <row r="147" spans="1:4" s="1" customFormat="1" ht="15" thickBot="1" x14ac:dyDescent="0.25">
      <c r="A147" s="178">
        <v>10</v>
      </c>
      <c r="B147" s="97" t="s">
        <v>621</v>
      </c>
      <c r="C147" s="117" t="s">
        <v>623</v>
      </c>
      <c r="D147" s="118" t="s">
        <v>794</v>
      </c>
    </row>
    <row r="148" spans="1:4" s="1" customFormat="1" ht="14.25" x14ac:dyDescent="0.2">
      <c r="A148" s="538" t="s">
        <v>105</v>
      </c>
      <c r="B148" s="538"/>
      <c r="C148" s="538"/>
      <c r="D148" s="538"/>
    </row>
  </sheetData>
  <sheetProtection algorithmName="SHA-512" hashValue="ZX0k7yl/xx70jHvY3oA/lgOybVF88VdE2qb8oMWDL6xZsuKb7aUq+NiJLcXLvqFr1ZeBG3JWBis3oHiYYV3NZw==" saltValue="IlFRqjSSarZ7DCW5Lv5ZPQ==" spinCount="100000" sheet="1" objects="1" scenarios="1" formatColumns="0" formatRows="0" autoFilter="0"/>
  <mergeCells count="88">
    <mergeCell ref="A94:D94"/>
    <mergeCell ref="A97:D97"/>
    <mergeCell ref="A88:D88"/>
    <mergeCell ref="A136:D136"/>
    <mergeCell ref="A148:D148"/>
    <mergeCell ref="C144:D144"/>
    <mergeCell ref="C145:D145"/>
    <mergeCell ref="C138:D138"/>
    <mergeCell ref="C139:D139"/>
    <mergeCell ref="C140:D140"/>
    <mergeCell ref="B124:D124"/>
    <mergeCell ref="B98:D98"/>
    <mergeCell ref="B95:D95"/>
    <mergeCell ref="C91:D91"/>
    <mergeCell ref="C92:D92"/>
    <mergeCell ref="C93:D93"/>
    <mergeCell ref="C99:D99"/>
    <mergeCell ref="B96:D96"/>
    <mergeCell ref="C20:D20"/>
    <mergeCell ref="C131:D131"/>
    <mergeCell ref="A123:D123"/>
    <mergeCell ref="C77:D77"/>
    <mergeCell ref="C78:D78"/>
    <mergeCell ref="C79:D79"/>
    <mergeCell ref="C90:D90"/>
    <mergeCell ref="B89:D89"/>
    <mergeCell ref="C57:D57"/>
    <mergeCell ref="C62:D62"/>
    <mergeCell ref="C65:D65"/>
    <mergeCell ref="C126:D126"/>
    <mergeCell ref="C21:D21"/>
    <mergeCell ref="C22:D22"/>
    <mergeCell ref="B137:D137"/>
    <mergeCell ref="A4:D4"/>
    <mergeCell ref="A54:D54"/>
    <mergeCell ref="C135:D135"/>
    <mergeCell ref="C125:D125"/>
    <mergeCell ref="C127:D127"/>
    <mergeCell ref="C128:D128"/>
    <mergeCell ref="C109:D109"/>
    <mergeCell ref="C105:D105"/>
    <mergeCell ref="C100:D100"/>
    <mergeCell ref="C101:D101"/>
    <mergeCell ref="C102:D102"/>
    <mergeCell ref="C112:D112"/>
    <mergeCell ref="C80:D80"/>
    <mergeCell ref="C69:D69"/>
    <mergeCell ref="C76:D76"/>
    <mergeCell ref="A1:D1"/>
    <mergeCell ref="A5:D5"/>
    <mergeCell ref="A25:D25"/>
    <mergeCell ref="A51:D51"/>
    <mergeCell ref="C27:D27"/>
    <mergeCell ref="C28:D28"/>
    <mergeCell ref="C29:D29"/>
    <mergeCell ref="C30:D30"/>
    <mergeCell ref="C31:D31"/>
    <mergeCell ref="C32:D32"/>
    <mergeCell ref="B26:D26"/>
    <mergeCell ref="C15:D15"/>
    <mergeCell ref="C16:D16"/>
    <mergeCell ref="C18:D18"/>
    <mergeCell ref="C19:D19"/>
    <mergeCell ref="A2:D2"/>
    <mergeCell ref="C13:D13"/>
    <mergeCell ref="C14:D14"/>
    <mergeCell ref="C17:D17"/>
    <mergeCell ref="A3:D3"/>
    <mergeCell ref="B6:D6"/>
    <mergeCell ref="B12:D12"/>
    <mergeCell ref="C7:D7"/>
    <mergeCell ref="C8:D8"/>
    <mergeCell ref="C9:D9"/>
    <mergeCell ref="A11:D11"/>
    <mergeCell ref="C10:D10"/>
    <mergeCell ref="C23:D23"/>
    <mergeCell ref="C24:D24"/>
    <mergeCell ref="C74:D74"/>
    <mergeCell ref="C75:D75"/>
    <mergeCell ref="C35:D35"/>
    <mergeCell ref="C36:D36"/>
    <mergeCell ref="C37:D37"/>
    <mergeCell ref="C38:D38"/>
    <mergeCell ref="C50:D50"/>
    <mergeCell ref="C56:D56"/>
    <mergeCell ref="B52:D52"/>
    <mergeCell ref="B53:D53"/>
    <mergeCell ref="B55:D55"/>
  </mergeCells>
  <pageMargins left="0.25" right="0.25" top="1" bottom="0.5" header="0.3" footer="0.3"/>
  <pageSetup scale="80"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15" id="{F71A3885-D163-4520-B7F3-B12F398D89F9}">
            <xm:f>OR('PI-1S-CBP'!$D$11&lt;&gt;"",COUNTIF('6004Checklist'!$A$20,"*temporary*")&gt;0)</xm:f>
            <x14:dxf>
              <numFmt numFmtId="166" formatCode=";;;"/>
              <fill>
                <patternFill>
                  <bgColor theme="0" tint="-0.499984740745262"/>
                </patternFill>
              </fill>
            </x14:dxf>
          </x14:cfRule>
          <xm:sqref>A1:D148</xm:sqref>
        </x14:conditionalFormatting>
        <x14:conditionalFormatting xmlns:xm="http://schemas.microsoft.com/office/excel/2006/main">
          <x14:cfRule type="expression" priority="1" id="{415DA480-CFC6-46B0-BE3B-FD3D3F29033F}">
            <xm:f>OR('PI-1S-CBP'!$D$11&lt;&gt;"",COUNTIF('6004Checklist'!$A$20,"*temporary*")&gt;0)</xm:f>
            <x14:dxf>
              <numFmt numFmtId="166" formatCode=";;;"/>
              <fill>
                <patternFill>
                  <bgColor theme="0" tint="-0.499984740745262"/>
                </patternFill>
              </fill>
            </x14:dxf>
          </x14:cfRule>
          <xm:sqref>C10:D10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DCDCFF"/>
  </sheetPr>
  <dimension ref="A1:D64"/>
  <sheetViews>
    <sheetView showGridLines="0" zoomScaleNormal="100" workbookViewId="0">
      <selection sqref="A1:D1"/>
    </sheetView>
  </sheetViews>
  <sheetFormatPr defaultColWidth="0" defaultRowHeight="12.75" zeroHeight="1" x14ac:dyDescent="0.2"/>
  <cols>
    <col min="1" max="1" width="3.28515625" customWidth="1"/>
    <col min="2" max="2" width="3.28515625" style="27" customWidth="1"/>
    <col min="3" max="3" width="4.28515625" style="27" customWidth="1"/>
    <col min="4" max="4" width="136.85546875" style="27" customWidth="1"/>
    <col min="5" max="16384" width="9.140625" style="27" hidden="1"/>
  </cols>
  <sheetData>
    <row r="1" spans="1:4" ht="13.5" thickBot="1" x14ac:dyDescent="0.25">
      <c r="A1" s="779" t="s">
        <v>813</v>
      </c>
      <c r="B1" s="779"/>
      <c r="C1" s="779"/>
      <c r="D1" s="779"/>
    </row>
    <row r="2" spans="1:4" ht="18.75" thickBot="1" x14ac:dyDescent="0.25">
      <c r="A2" s="783" t="s">
        <v>614</v>
      </c>
      <c r="B2" s="784"/>
      <c r="C2" s="784"/>
      <c r="D2" s="785"/>
    </row>
    <row r="3" spans="1:4" ht="14.25" x14ac:dyDescent="0.2">
      <c r="A3" s="786" t="s">
        <v>615</v>
      </c>
      <c r="B3" s="787"/>
      <c r="C3" s="787"/>
      <c r="D3" s="788"/>
    </row>
    <row r="4" spans="1:4" s="1" customFormat="1" ht="30" customHeight="1" thickBot="1" x14ac:dyDescent="0.25">
      <c r="A4" s="552" t="s">
        <v>814</v>
      </c>
      <c r="B4" s="553"/>
      <c r="C4" s="553"/>
      <c r="D4" s="554"/>
    </row>
    <row r="5" spans="1:4" s="1" customFormat="1" ht="14.25" customHeight="1" thickBot="1" x14ac:dyDescent="0.25">
      <c r="A5" s="777" t="s">
        <v>812</v>
      </c>
      <c r="B5" s="777"/>
      <c r="C5" s="777"/>
      <c r="D5" s="777"/>
    </row>
    <row r="6" spans="1:4" ht="14.25" x14ac:dyDescent="0.2">
      <c r="A6" s="546" t="s">
        <v>616</v>
      </c>
      <c r="B6" s="547"/>
      <c r="C6" s="547"/>
      <c r="D6" s="548"/>
    </row>
    <row r="7" spans="1:4" s="1" customFormat="1" ht="14.25" customHeight="1" x14ac:dyDescent="0.2">
      <c r="A7" s="776" t="s">
        <v>812</v>
      </c>
      <c r="B7" s="777"/>
      <c r="C7" s="777"/>
      <c r="D7" s="778"/>
    </row>
    <row r="8" spans="1:4" ht="12.75" customHeight="1" x14ac:dyDescent="0.2">
      <c r="A8" s="124">
        <v>1</v>
      </c>
      <c r="B8" s="769" t="s">
        <v>641</v>
      </c>
      <c r="C8" s="769"/>
      <c r="D8" s="770"/>
    </row>
    <row r="9" spans="1:4" ht="60.75" customHeight="1" x14ac:dyDescent="0.2">
      <c r="A9" s="98">
        <v>1</v>
      </c>
      <c r="B9" s="93" t="s">
        <v>617</v>
      </c>
      <c r="C9" s="767" t="s">
        <v>642</v>
      </c>
      <c r="D9" s="768"/>
    </row>
    <row r="10" spans="1:4" ht="14.25" x14ac:dyDescent="0.2">
      <c r="A10" s="98">
        <v>1</v>
      </c>
      <c r="B10" s="93" t="s">
        <v>618</v>
      </c>
      <c r="C10" s="767" t="s">
        <v>643</v>
      </c>
      <c r="D10" s="768"/>
    </row>
    <row r="11" spans="1:4" ht="57.75" customHeight="1" x14ac:dyDescent="0.2">
      <c r="A11" s="98">
        <v>1</v>
      </c>
      <c r="B11" s="93" t="s">
        <v>619</v>
      </c>
      <c r="C11" s="767" t="s">
        <v>644</v>
      </c>
      <c r="D11" s="768"/>
    </row>
    <row r="12" spans="1:4" ht="14.25" x14ac:dyDescent="0.2">
      <c r="A12" s="98">
        <v>1</v>
      </c>
      <c r="B12" s="93" t="s">
        <v>620</v>
      </c>
      <c r="C12" s="767" t="s">
        <v>645</v>
      </c>
      <c r="D12" s="768"/>
    </row>
    <row r="13" spans="1:4" ht="14.25" x14ac:dyDescent="0.2">
      <c r="A13" s="98">
        <v>1</v>
      </c>
      <c r="B13" s="93" t="s">
        <v>621</v>
      </c>
      <c r="C13" s="767" t="s">
        <v>646</v>
      </c>
      <c r="D13" s="768"/>
    </row>
    <row r="14" spans="1:4" ht="14.25" x14ac:dyDescent="0.2">
      <c r="A14" s="98">
        <v>1</v>
      </c>
      <c r="B14" s="119" t="s">
        <v>621</v>
      </c>
      <c r="C14" s="93" t="s">
        <v>622</v>
      </c>
      <c r="D14" s="120" t="s">
        <v>647</v>
      </c>
    </row>
    <row r="15" spans="1:4" ht="14.25" x14ac:dyDescent="0.2">
      <c r="A15" s="98">
        <v>1</v>
      </c>
      <c r="B15" s="119" t="s">
        <v>621</v>
      </c>
      <c r="C15" s="93" t="s">
        <v>623</v>
      </c>
      <c r="D15" s="120" t="s">
        <v>858</v>
      </c>
    </row>
    <row r="16" spans="1:4" ht="31.5" customHeight="1" x14ac:dyDescent="0.2">
      <c r="A16" s="98">
        <v>1</v>
      </c>
      <c r="B16" s="93" t="s">
        <v>624</v>
      </c>
      <c r="C16" s="767" t="s">
        <v>659</v>
      </c>
      <c r="D16" s="768"/>
    </row>
    <row r="17" spans="1:4" s="1" customFormat="1" ht="14.25" x14ac:dyDescent="0.2">
      <c r="A17" s="776" t="s">
        <v>812</v>
      </c>
      <c r="B17" s="777"/>
      <c r="C17" s="777"/>
      <c r="D17" s="778"/>
    </row>
    <row r="18" spans="1:4" ht="15" x14ac:dyDescent="0.2">
      <c r="A18" s="124">
        <v>2</v>
      </c>
      <c r="B18" s="769" t="s">
        <v>660</v>
      </c>
      <c r="C18" s="769"/>
      <c r="D18" s="770"/>
    </row>
    <row r="19" spans="1:4" ht="31.5" customHeight="1" x14ac:dyDescent="0.2">
      <c r="A19" s="98">
        <v>2</v>
      </c>
      <c r="B19" s="93" t="s">
        <v>617</v>
      </c>
      <c r="C19" s="767" t="s">
        <v>661</v>
      </c>
      <c r="D19" s="768"/>
    </row>
    <row r="20" spans="1:4" ht="14.25" x14ac:dyDescent="0.2">
      <c r="A20" s="98">
        <v>2</v>
      </c>
      <c r="B20" s="93" t="s">
        <v>618</v>
      </c>
      <c r="C20" s="767" t="s">
        <v>662</v>
      </c>
      <c r="D20" s="768"/>
    </row>
    <row r="21" spans="1:4" ht="14.25" x14ac:dyDescent="0.2">
      <c r="A21" s="98">
        <v>2</v>
      </c>
      <c r="B21" s="119" t="s">
        <v>618</v>
      </c>
      <c r="C21" s="93" t="s">
        <v>622</v>
      </c>
      <c r="D21" s="120" t="s">
        <v>663</v>
      </c>
    </row>
    <row r="22" spans="1:4" ht="14.25" x14ac:dyDescent="0.2">
      <c r="A22" s="98">
        <v>2</v>
      </c>
      <c r="B22" s="119" t="s">
        <v>618</v>
      </c>
      <c r="C22" s="93" t="s">
        <v>623</v>
      </c>
      <c r="D22" s="120" t="s">
        <v>664</v>
      </c>
    </row>
    <row r="23" spans="1:4" ht="77.25" customHeight="1" x14ac:dyDescent="0.2">
      <c r="A23" s="98">
        <v>2</v>
      </c>
      <c r="B23" s="93" t="s">
        <v>619</v>
      </c>
      <c r="C23" s="767" t="s">
        <v>665</v>
      </c>
      <c r="D23" s="768"/>
    </row>
    <row r="24" spans="1:4" ht="14.25" x14ac:dyDescent="0.2">
      <c r="A24" s="98">
        <v>2</v>
      </c>
      <c r="B24" s="93" t="s">
        <v>620</v>
      </c>
      <c r="C24" s="767" t="s">
        <v>666</v>
      </c>
      <c r="D24" s="768"/>
    </row>
    <row r="25" spans="1:4" ht="14.25" x14ac:dyDescent="0.2">
      <c r="A25" s="98">
        <v>2</v>
      </c>
      <c r="B25" s="119" t="s">
        <v>620</v>
      </c>
      <c r="C25" s="93" t="s">
        <v>622</v>
      </c>
      <c r="D25" s="120" t="s">
        <v>667</v>
      </c>
    </row>
    <row r="26" spans="1:4" ht="14.25" x14ac:dyDescent="0.2">
      <c r="A26" s="98">
        <v>2</v>
      </c>
      <c r="B26" s="119" t="s">
        <v>620</v>
      </c>
      <c r="C26" s="93" t="s">
        <v>623</v>
      </c>
      <c r="D26" s="120" t="s">
        <v>668</v>
      </c>
    </row>
    <row r="27" spans="1:4" ht="14.25" x14ac:dyDescent="0.2">
      <c r="A27" s="98">
        <v>2</v>
      </c>
      <c r="B27" s="119" t="s">
        <v>620</v>
      </c>
      <c r="C27" s="93" t="s">
        <v>625</v>
      </c>
      <c r="D27" s="120" t="s">
        <v>669</v>
      </c>
    </row>
    <row r="28" spans="1:4" ht="18" customHeight="1" x14ac:dyDescent="0.2">
      <c r="A28" s="98">
        <v>2</v>
      </c>
      <c r="B28" s="119" t="s">
        <v>620</v>
      </c>
      <c r="C28" s="93" t="s">
        <v>626</v>
      </c>
      <c r="D28" s="120" t="s">
        <v>670</v>
      </c>
    </row>
    <row r="29" spans="1:4" ht="30.75" customHeight="1" x14ac:dyDescent="0.2">
      <c r="A29" s="98">
        <v>2</v>
      </c>
      <c r="B29" s="119" t="s">
        <v>620</v>
      </c>
      <c r="C29" s="93" t="s">
        <v>627</v>
      </c>
      <c r="D29" s="120" t="s">
        <v>671</v>
      </c>
    </row>
    <row r="30" spans="1:4" ht="14.25" x14ac:dyDescent="0.2">
      <c r="A30" s="98">
        <v>2</v>
      </c>
      <c r="B30" s="93" t="s">
        <v>621</v>
      </c>
      <c r="C30" s="767" t="s">
        <v>672</v>
      </c>
      <c r="D30" s="768"/>
    </row>
    <row r="31" spans="1:4" ht="32.25" customHeight="1" x14ac:dyDescent="0.2">
      <c r="A31" s="98">
        <v>2</v>
      </c>
      <c r="B31" s="93" t="s">
        <v>624</v>
      </c>
      <c r="C31" s="767" t="s">
        <v>673</v>
      </c>
      <c r="D31" s="768"/>
    </row>
    <row r="32" spans="1:4" ht="30" customHeight="1" x14ac:dyDescent="0.2">
      <c r="A32" s="98">
        <v>2</v>
      </c>
      <c r="B32" s="93" t="s">
        <v>628</v>
      </c>
      <c r="C32" s="767" t="s">
        <v>674</v>
      </c>
      <c r="D32" s="768"/>
    </row>
    <row r="33" spans="1:4" ht="78" customHeight="1" x14ac:dyDescent="0.2">
      <c r="A33" s="98">
        <v>2</v>
      </c>
      <c r="B33" s="93" t="s">
        <v>629</v>
      </c>
      <c r="C33" s="767" t="s">
        <v>675</v>
      </c>
      <c r="D33" s="768"/>
    </row>
    <row r="34" spans="1:4" ht="58.5" customHeight="1" x14ac:dyDescent="0.2">
      <c r="A34" s="98">
        <v>2</v>
      </c>
      <c r="B34" s="93" t="s">
        <v>630</v>
      </c>
      <c r="C34" s="767" t="s">
        <v>676</v>
      </c>
      <c r="D34" s="768"/>
    </row>
    <row r="35" spans="1:4" ht="14.25" x14ac:dyDescent="0.2">
      <c r="A35" s="98">
        <v>2</v>
      </c>
      <c r="B35" s="119" t="s">
        <v>630</v>
      </c>
      <c r="C35" s="93" t="s">
        <v>622</v>
      </c>
      <c r="D35" s="120" t="s">
        <v>985</v>
      </c>
    </row>
    <row r="36" spans="1:4" ht="14.25" x14ac:dyDescent="0.2">
      <c r="A36" s="98">
        <v>2</v>
      </c>
      <c r="B36" s="119" t="s">
        <v>630</v>
      </c>
      <c r="C36" s="93" t="s">
        <v>623</v>
      </c>
      <c r="D36" s="120" t="s">
        <v>677</v>
      </c>
    </row>
    <row r="37" spans="1:4" s="1" customFormat="1" ht="14.25" x14ac:dyDescent="0.2">
      <c r="A37" s="776" t="s">
        <v>812</v>
      </c>
      <c r="B37" s="777"/>
      <c r="C37" s="777"/>
      <c r="D37" s="778"/>
    </row>
    <row r="38" spans="1:4" ht="15" x14ac:dyDescent="0.2">
      <c r="A38" s="124">
        <v>3</v>
      </c>
      <c r="B38" s="769" t="s">
        <v>655</v>
      </c>
      <c r="C38" s="769"/>
      <c r="D38" s="770"/>
    </row>
    <row r="39" spans="1:4" ht="15" x14ac:dyDescent="0.2">
      <c r="A39" s="94">
        <v>3</v>
      </c>
      <c r="B39" s="93" t="s">
        <v>617</v>
      </c>
      <c r="C39" s="767" t="s">
        <v>983</v>
      </c>
      <c r="D39" s="768"/>
    </row>
    <row r="40" spans="1:4" ht="15" x14ac:dyDescent="0.2">
      <c r="A40" s="94">
        <v>3</v>
      </c>
      <c r="B40" s="93" t="s">
        <v>618</v>
      </c>
      <c r="C40" s="767" t="s">
        <v>656</v>
      </c>
      <c r="D40" s="768"/>
    </row>
    <row r="41" spans="1:4" ht="31.5" customHeight="1" x14ac:dyDescent="0.2">
      <c r="A41" s="94">
        <v>3</v>
      </c>
      <c r="B41" s="119" t="s">
        <v>618</v>
      </c>
      <c r="C41" s="93" t="s">
        <v>622</v>
      </c>
      <c r="D41" s="120" t="s">
        <v>651</v>
      </c>
    </row>
    <row r="42" spans="1:4" ht="31.5" customHeight="1" x14ac:dyDescent="0.2">
      <c r="A42" s="94">
        <v>3</v>
      </c>
      <c r="B42" s="119" t="s">
        <v>618</v>
      </c>
      <c r="C42" s="93" t="s">
        <v>623</v>
      </c>
      <c r="D42" s="120" t="s">
        <v>650</v>
      </c>
    </row>
    <row r="43" spans="1:4" ht="43.5" customHeight="1" x14ac:dyDescent="0.2">
      <c r="A43" s="94">
        <v>3</v>
      </c>
      <c r="B43" s="119" t="s">
        <v>618</v>
      </c>
      <c r="C43" s="93" t="s">
        <v>625</v>
      </c>
      <c r="D43" s="120" t="s">
        <v>652</v>
      </c>
    </row>
    <row r="44" spans="1:4" ht="30" customHeight="1" x14ac:dyDescent="0.2">
      <c r="A44" s="94">
        <v>3</v>
      </c>
      <c r="B44" s="119" t="s">
        <v>618</v>
      </c>
      <c r="C44" s="93" t="s">
        <v>626</v>
      </c>
      <c r="D44" s="120" t="s">
        <v>653</v>
      </c>
    </row>
    <row r="45" spans="1:4" ht="15" x14ac:dyDescent="0.2">
      <c r="A45" s="94">
        <v>3</v>
      </c>
      <c r="B45" s="93" t="s">
        <v>619</v>
      </c>
      <c r="C45" s="767" t="s">
        <v>654</v>
      </c>
      <c r="D45" s="768"/>
    </row>
    <row r="46" spans="1:4" ht="29.25" customHeight="1" x14ac:dyDescent="0.2">
      <c r="A46" s="94">
        <v>3</v>
      </c>
      <c r="B46" s="119" t="s">
        <v>619</v>
      </c>
      <c r="C46" s="93" t="s">
        <v>622</v>
      </c>
      <c r="D46" s="95" t="s">
        <v>648</v>
      </c>
    </row>
    <row r="47" spans="1:4" ht="29.25" customHeight="1" x14ac:dyDescent="0.2">
      <c r="A47" s="94">
        <v>3</v>
      </c>
      <c r="B47" s="119" t="s">
        <v>619</v>
      </c>
      <c r="C47" s="93" t="s">
        <v>623</v>
      </c>
      <c r="D47" s="120" t="s">
        <v>649</v>
      </c>
    </row>
    <row r="48" spans="1:4" ht="15" x14ac:dyDescent="0.2">
      <c r="A48" s="94">
        <v>3</v>
      </c>
      <c r="B48" s="93" t="s">
        <v>620</v>
      </c>
      <c r="C48" s="767" t="s">
        <v>678</v>
      </c>
      <c r="D48" s="768"/>
    </row>
    <row r="49" spans="1:4" ht="31.5" customHeight="1" x14ac:dyDescent="0.2">
      <c r="A49" s="94">
        <v>3</v>
      </c>
      <c r="B49" s="119" t="s">
        <v>620</v>
      </c>
      <c r="C49" s="93" t="s">
        <v>622</v>
      </c>
      <c r="D49" s="120" t="s">
        <v>679</v>
      </c>
    </row>
    <row r="50" spans="1:4" ht="44.25" customHeight="1" x14ac:dyDescent="0.2">
      <c r="A50" s="94">
        <v>3</v>
      </c>
      <c r="B50" s="119" t="s">
        <v>620</v>
      </c>
      <c r="C50" s="93" t="s">
        <v>623</v>
      </c>
      <c r="D50" s="120" t="s">
        <v>680</v>
      </c>
    </row>
    <row r="51" spans="1:4" ht="30.75" customHeight="1" x14ac:dyDescent="0.2">
      <c r="A51" s="94">
        <v>3</v>
      </c>
      <c r="B51" s="93" t="s">
        <v>621</v>
      </c>
      <c r="C51" s="767" t="s">
        <v>681</v>
      </c>
      <c r="D51" s="768"/>
    </row>
    <row r="52" spans="1:4" ht="15" x14ac:dyDescent="0.2">
      <c r="A52" s="94">
        <v>3</v>
      </c>
      <c r="B52" s="93" t="s">
        <v>624</v>
      </c>
      <c r="C52" s="767" t="s">
        <v>658</v>
      </c>
      <c r="D52" s="768"/>
    </row>
    <row r="53" spans="1:4" ht="15" x14ac:dyDescent="0.2">
      <c r="A53" s="94">
        <v>3</v>
      </c>
      <c r="B53" s="93" t="s">
        <v>628</v>
      </c>
      <c r="C53" s="767" t="s">
        <v>682</v>
      </c>
      <c r="D53" s="768"/>
    </row>
    <row r="54" spans="1:4" ht="15" x14ac:dyDescent="0.2">
      <c r="A54" s="94">
        <v>3</v>
      </c>
      <c r="B54" s="93" t="s">
        <v>629</v>
      </c>
      <c r="C54" s="767" t="s">
        <v>683</v>
      </c>
      <c r="D54" s="768"/>
    </row>
    <row r="55" spans="1:4" ht="31.5" customHeight="1" x14ac:dyDescent="0.2">
      <c r="A55" s="94">
        <v>3</v>
      </c>
      <c r="B55" s="93" t="s">
        <v>630</v>
      </c>
      <c r="C55" s="767" t="s">
        <v>1033</v>
      </c>
      <c r="D55" s="768"/>
    </row>
    <row r="56" spans="1:4" ht="31.5" customHeight="1" x14ac:dyDescent="0.2">
      <c r="A56" s="94">
        <v>3</v>
      </c>
      <c r="B56" s="93" t="s">
        <v>631</v>
      </c>
      <c r="C56" s="767" t="s">
        <v>640</v>
      </c>
      <c r="D56" s="768"/>
    </row>
    <row r="57" spans="1:4" ht="15" x14ac:dyDescent="0.2">
      <c r="A57" s="94">
        <v>3</v>
      </c>
      <c r="B57" s="93" t="s">
        <v>632</v>
      </c>
      <c r="C57" s="767" t="s">
        <v>639</v>
      </c>
      <c r="D57" s="768"/>
    </row>
    <row r="58" spans="1:4" ht="15" x14ac:dyDescent="0.2">
      <c r="A58" s="94">
        <v>3</v>
      </c>
      <c r="B58" s="119" t="s">
        <v>632</v>
      </c>
      <c r="C58" s="93" t="s">
        <v>622</v>
      </c>
      <c r="D58" s="120" t="s">
        <v>657</v>
      </c>
    </row>
    <row r="59" spans="1:4" ht="30.75" customHeight="1" x14ac:dyDescent="0.2">
      <c r="A59" s="94">
        <v>3</v>
      </c>
      <c r="B59" s="119" t="s">
        <v>632</v>
      </c>
      <c r="C59" s="93" t="s">
        <v>623</v>
      </c>
      <c r="D59" s="95" t="s">
        <v>638</v>
      </c>
    </row>
    <row r="60" spans="1:4" ht="42.75" customHeight="1" x14ac:dyDescent="0.2">
      <c r="A60" s="94">
        <v>3</v>
      </c>
      <c r="B60" s="119" t="s">
        <v>632</v>
      </c>
      <c r="C60" s="93" t="s">
        <v>625</v>
      </c>
      <c r="D60" s="120" t="s">
        <v>637</v>
      </c>
    </row>
    <row r="61" spans="1:4" ht="15" x14ac:dyDescent="0.2">
      <c r="A61" s="94">
        <v>3</v>
      </c>
      <c r="B61" s="93" t="s">
        <v>633</v>
      </c>
      <c r="C61" s="767" t="s">
        <v>636</v>
      </c>
      <c r="D61" s="768"/>
    </row>
    <row r="62" spans="1:4" ht="15" x14ac:dyDescent="0.2">
      <c r="A62" s="94">
        <v>3</v>
      </c>
      <c r="B62" s="119" t="s">
        <v>633</v>
      </c>
      <c r="C62" s="93" t="s">
        <v>622</v>
      </c>
      <c r="D62" s="120" t="s">
        <v>635</v>
      </c>
    </row>
    <row r="63" spans="1:4" ht="30.75" customHeight="1" thickBot="1" x14ac:dyDescent="0.25">
      <c r="A63" s="96">
        <v>3</v>
      </c>
      <c r="B63" s="97" t="s">
        <v>633</v>
      </c>
      <c r="C63" s="117" t="s">
        <v>623</v>
      </c>
      <c r="D63" s="118" t="s">
        <v>634</v>
      </c>
    </row>
    <row r="64" spans="1:4" ht="14.25" x14ac:dyDescent="0.2">
      <c r="A64" s="777" t="s">
        <v>105</v>
      </c>
      <c r="B64" s="777"/>
      <c r="C64" s="777"/>
      <c r="D64" s="777"/>
    </row>
  </sheetData>
  <sheetProtection algorithmName="SHA-512" hashValue="Kpfqm8Exm3fshW9Di2KuWFVZFhgnweqMWSyvQgfPnoO2UacymdVqQ0SanHRt2pArC+E6toEdiohnAACGmcOW3w==" saltValue="5KxqYFQgoT+Z1N3Y/4AUZA==" spinCount="100000" sheet="1" objects="1" scenarios="1" formatColumns="0" formatRows="0" autoFilter="0"/>
  <mergeCells count="40">
    <mergeCell ref="A17:D17"/>
    <mergeCell ref="A37:D37"/>
    <mergeCell ref="A1:D1"/>
    <mergeCell ref="A64:D64"/>
    <mergeCell ref="C40:D40"/>
    <mergeCell ref="C48:D48"/>
    <mergeCell ref="C45:D45"/>
    <mergeCell ref="B18:D18"/>
    <mergeCell ref="C23:D23"/>
    <mergeCell ref="C24:D24"/>
    <mergeCell ref="C19:D19"/>
    <mergeCell ref="C20:D20"/>
    <mergeCell ref="C39:D39"/>
    <mergeCell ref="B38:D38"/>
    <mergeCell ref="C30:D30"/>
    <mergeCell ref="C31:D31"/>
    <mergeCell ref="C32:D32"/>
    <mergeCell ref="C33:D33"/>
    <mergeCell ref="C34:D34"/>
    <mergeCell ref="C61:D61"/>
    <mergeCell ref="C51:D51"/>
    <mergeCell ref="C52:D52"/>
    <mergeCell ref="C53:D53"/>
    <mergeCell ref="C54:D54"/>
    <mergeCell ref="C55:D55"/>
    <mergeCell ref="C56:D56"/>
    <mergeCell ref="C57:D57"/>
    <mergeCell ref="B8:D8"/>
    <mergeCell ref="A6:D6"/>
    <mergeCell ref="A2:D2"/>
    <mergeCell ref="A3:D3"/>
    <mergeCell ref="C10:D10"/>
    <mergeCell ref="A4:D4"/>
    <mergeCell ref="A5:D5"/>
    <mergeCell ref="A7:D7"/>
    <mergeCell ref="C11:D11"/>
    <mergeCell ref="C12:D12"/>
    <mergeCell ref="C13:D13"/>
    <mergeCell ref="C16:D16"/>
    <mergeCell ref="C9:D9"/>
  </mergeCells>
  <pageMargins left="0.25" right="0.25" top="1" bottom="0.5" header="0.3" footer="0.3"/>
  <pageSetup scale="7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20" id="{B2499633-B5F3-4DE9-9F74-BF735DA3B99A}">
            <xm:f>'PI-1S-CBP'!$D$10&lt;&gt;""</xm:f>
            <x14:dxf>
              <numFmt numFmtId="166" formatCode=";;;"/>
              <fill>
                <patternFill>
                  <bgColor theme="0" tint="-0.499984740745262"/>
                </patternFill>
              </fill>
            </x14:dxf>
          </x14:cfRule>
          <xm:sqref>A1:D63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theme="1"/>
  </sheetPr>
  <dimension ref="A1:S256"/>
  <sheetViews>
    <sheetView zoomScale="80" zoomScaleNormal="80" workbookViewId="0">
      <selection sqref="A1:F1"/>
    </sheetView>
  </sheetViews>
  <sheetFormatPr defaultRowHeight="12.75" x14ac:dyDescent="0.2"/>
  <cols>
    <col min="1" max="1" width="14.7109375" bestFit="1" customWidth="1"/>
    <col min="2" max="3" width="10.140625" bestFit="1" customWidth="1"/>
    <col min="4" max="4" width="94.42578125" bestFit="1" customWidth="1"/>
    <col min="5" max="5" width="7.85546875" bestFit="1" customWidth="1"/>
    <col min="6" max="6" width="17.5703125" bestFit="1" customWidth="1"/>
    <col min="7" max="7" width="11.85546875" bestFit="1" customWidth="1"/>
    <col min="8" max="8" width="78.5703125" customWidth="1"/>
    <col min="16" max="16" width="11.28515625" bestFit="1" customWidth="1"/>
    <col min="17" max="17" width="16.140625" style="27" customWidth="1"/>
    <col min="19" max="19" width="10.28515625" customWidth="1"/>
  </cols>
  <sheetData>
    <row r="1" spans="1:19" s="27" customFormat="1" ht="28.5" customHeight="1" x14ac:dyDescent="0.2">
      <c r="A1" s="789"/>
      <c r="B1" s="789"/>
      <c r="C1" s="789"/>
      <c r="D1" s="789"/>
      <c r="E1" s="789"/>
      <c r="F1" s="789"/>
      <c r="G1" s="27" t="s">
        <v>427</v>
      </c>
      <c r="H1" s="27" t="s">
        <v>522</v>
      </c>
      <c r="I1" s="27" t="s">
        <v>527</v>
      </c>
      <c r="J1" s="27" t="s">
        <v>542</v>
      </c>
      <c r="K1" s="27" t="s">
        <v>560</v>
      </c>
      <c r="L1" s="790" t="s">
        <v>941</v>
      </c>
      <c r="M1" s="791"/>
      <c r="N1" s="790" t="s">
        <v>946</v>
      </c>
      <c r="O1" s="791"/>
      <c r="P1" s="27" t="s">
        <v>949</v>
      </c>
      <c r="Q1" s="27" t="s">
        <v>1015</v>
      </c>
      <c r="S1" s="27" t="s">
        <v>1061</v>
      </c>
    </row>
    <row r="2" spans="1:19" ht="127.5" x14ac:dyDescent="0.2">
      <c r="A2" s="18" t="s">
        <v>108</v>
      </c>
      <c r="B2" s="17" t="s">
        <v>397</v>
      </c>
      <c r="C2" s="25" t="s">
        <v>106</v>
      </c>
      <c r="D2" s="26" t="s">
        <v>107</v>
      </c>
      <c r="E2" s="12" t="s">
        <v>109</v>
      </c>
      <c r="F2" s="10" t="s">
        <v>110</v>
      </c>
      <c r="G2" t="s">
        <v>435</v>
      </c>
      <c r="H2" s="27" t="s">
        <v>469</v>
      </c>
      <c r="I2" s="27" t="s">
        <v>528</v>
      </c>
      <c r="J2" s="40" t="s">
        <v>545</v>
      </c>
      <c r="K2" s="27" t="s">
        <v>557</v>
      </c>
      <c r="L2" s="136" t="s">
        <v>944</v>
      </c>
      <c r="M2" s="137" t="str">
        <f>IF(AND('PI-1S-CBP'!D10="",'PI-1S-CBP'!D11=""),"No",IF(AND(OR('PI-1S-CBP'!D10="change of representations",'PI-1S-CBP'!D11="change of representations"),OR('PI-1S-CBP'!G13="",'PI-1S-CBP'!G13="No")),"No","Yes"))</f>
        <v>Yes</v>
      </c>
      <c r="N2" s="138" t="s">
        <v>947</v>
      </c>
      <c r="O2" s="137" t="str">
        <f>IF(OR('PI-1S-CBP'!D10="initial",'PI-1S-CBP'!D10="renewal",'PI-1S-CBP'!D10="Initial (move to new location)",'PI-1S-CBP'!D11="initial",'PI-1S-CBP'!D11="Initial (move to new location)",COUNTIF('PI-1S-CBP'!A23:G23,"*fee*")&gt;0),"Yes","No")</f>
        <v>Yes</v>
      </c>
      <c r="P2" s="146">
        <v>500</v>
      </c>
      <c r="Q2" s="27" t="s">
        <v>1014</v>
      </c>
      <c r="S2" s="204">
        <f ca="1">TODAY()</f>
        <v>45247</v>
      </c>
    </row>
    <row r="3" spans="1:19" ht="82.5" customHeight="1" x14ac:dyDescent="0.2">
      <c r="A3" s="18" t="s">
        <v>111</v>
      </c>
      <c r="B3" s="16" t="s">
        <v>112</v>
      </c>
      <c r="C3" s="25" t="s">
        <v>136</v>
      </c>
      <c r="D3" s="21" t="s">
        <v>114</v>
      </c>
      <c r="E3" s="12" t="s">
        <v>104</v>
      </c>
      <c r="F3" s="10" t="s">
        <v>115</v>
      </c>
      <c r="G3" t="s">
        <v>437</v>
      </c>
      <c r="H3" s="27" t="s">
        <v>470</v>
      </c>
      <c r="I3" s="27" t="s">
        <v>529</v>
      </c>
      <c r="J3" s="40" t="s">
        <v>543</v>
      </c>
      <c r="K3" s="27" t="s">
        <v>558</v>
      </c>
      <c r="L3" s="138" t="s">
        <v>943</v>
      </c>
      <c r="M3" s="139" t="str">
        <f>IF(AND('PI-1S-CBP'!D10="renewal",'PI-1S-CBP'!D11=""),"No",IF(OR('6004Checklist'!C16="Yes",'6004Checklist'!C19="yes"),"Yes","No"))</f>
        <v>No</v>
      </c>
      <c r="N3" s="138" t="s">
        <v>943</v>
      </c>
      <c r="O3" s="139" t="str">
        <f>M3</f>
        <v>No</v>
      </c>
      <c r="P3" s="146">
        <v>3000</v>
      </c>
      <c r="Q3" s="27" t="s">
        <v>1013</v>
      </c>
    </row>
    <row r="4" spans="1:19" ht="82.5" customHeight="1" thickBot="1" x14ac:dyDescent="0.25">
      <c r="A4" s="18" t="s">
        <v>116</v>
      </c>
      <c r="B4" s="16" t="s">
        <v>117</v>
      </c>
      <c r="C4" s="25" t="s">
        <v>118</v>
      </c>
      <c r="D4" s="21" t="s">
        <v>119</v>
      </c>
      <c r="E4" s="13" t="s">
        <v>87</v>
      </c>
      <c r="F4" s="10" t="s">
        <v>120</v>
      </c>
      <c r="H4" s="27" t="s">
        <v>523</v>
      </c>
      <c r="I4" s="27" t="s">
        <v>530</v>
      </c>
      <c r="J4" s="40" t="s">
        <v>544</v>
      </c>
      <c r="K4" s="27" t="s">
        <v>559</v>
      </c>
      <c r="L4" s="140" t="s">
        <v>942</v>
      </c>
      <c r="M4" s="141" t="str">
        <f>IF(AND(M2="Yes",M3="No"),"Yes","No")</f>
        <v>Yes</v>
      </c>
      <c r="N4" s="142" t="s">
        <v>942</v>
      </c>
      <c r="O4" s="141" t="str">
        <f>IF(AND(O2="Yes",O3="No"),"Yes","No")</f>
        <v>Yes</v>
      </c>
      <c r="Q4" s="27" t="s">
        <v>1016</v>
      </c>
    </row>
    <row r="5" spans="1:19" ht="82.5" customHeight="1" x14ac:dyDescent="0.2">
      <c r="A5" s="18" t="s">
        <v>122</v>
      </c>
      <c r="B5" s="16" t="s">
        <v>118</v>
      </c>
      <c r="C5" s="25" t="s">
        <v>158</v>
      </c>
      <c r="D5" s="21" t="s">
        <v>123</v>
      </c>
      <c r="F5" s="10" t="s">
        <v>124</v>
      </c>
      <c r="H5" s="27" t="s">
        <v>474</v>
      </c>
      <c r="I5" s="27"/>
      <c r="J5" s="27"/>
      <c r="K5" s="27"/>
      <c r="L5" s="27"/>
    </row>
    <row r="6" spans="1:19" ht="82.5" customHeight="1" x14ac:dyDescent="0.2">
      <c r="A6" s="18" t="s">
        <v>29</v>
      </c>
      <c r="B6" s="16" t="s">
        <v>125</v>
      </c>
      <c r="C6" s="22" t="s">
        <v>126</v>
      </c>
      <c r="D6" s="21" t="s">
        <v>127</v>
      </c>
      <c r="F6" s="10" t="s">
        <v>128</v>
      </c>
      <c r="H6" s="27"/>
      <c r="I6" s="27"/>
      <c r="J6" s="27"/>
      <c r="K6" s="27"/>
      <c r="L6" s="27"/>
    </row>
    <row r="7" spans="1:19" ht="82.5" customHeight="1" x14ac:dyDescent="0.2">
      <c r="A7" s="18" t="s">
        <v>129</v>
      </c>
      <c r="B7" s="16" t="s">
        <v>130</v>
      </c>
      <c r="C7" s="22" t="s">
        <v>131</v>
      </c>
      <c r="D7" s="21" t="s">
        <v>132</v>
      </c>
      <c r="F7" s="10" t="s">
        <v>133</v>
      </c>
    </row>
    <row r="8" spans="1:19" ht="82.5" customHeight="1" x14ac:dyDescent="0.2">
      <c r="A8" s="18" t="s">
        <v>135</v>
      </c>
      <c r="B8" s="16" t="s">
        <v>136</v>
      </c>
      <c r="C8" s="22" t="s">
        <v>125</v>
      </c>
      <c r="D8" s="21" t="s">
        <v>137</v>
      </c>
      <c r="F8" s="10" t="s">
        <v>138</v>
      </c>
    </row>
    <row r="9" spans="1:19" x14ac:dyDescent="0.2">
      <c r="A9" s="18" t="s">
        <v>140</v>
      </c>
      <c r="B9" s="16" t="s">
        <v>131</v>
      </c>
      <c r="C9" s="22" t="s">
        <v>141</v>
      </c>
      <c r="D9" s="21" t="s">
        <v>142</v>
      </c>
      <c r="F9" s="10" t="s">
        <v>143</v>
      </c>
    </row>
    <row r="10" spans="1:19" x14ac:dyDescent="0.2">
      <c r="A10" s="18" t="s">
        <v>145</v>
      </c>
      <c r="B10" s="16" t="s">
        <v>126</v>
      </c>
      <c r="C10" s="22" t="s">
        <v>146</v>
      </c>
      <c r="D10" s="21" t="s">
        <v>147</v>
      </c>
      <c r="F10" s="11" t="s">
        <v>149</v>
      </c>
    </row>
    <row r="11" spans="1:19" x14ac:dyDescent="0.2">
      <c r="A11" s="18" t="s">
        <v>151</v>
      </c>
      <c r="B11" s="16" t="s">
        <v>152</v>
      </c>
      <c r="C11" s="22" t="s">
        <v>152</v>
      </c>
      <c r="D11" s="21" t="s">
        <v>153</v>
      </c>
    </row>
    <row r="12" spans="1:19" x14ac:dyDescent="0.2">
      <c r="A12" s="18" t="s">
        <v>155</v>
      </c>
      <c r="B12" s="16" t="s">
        <v>131</v>
      </c>
      <c r="C12" s="22" t="s">
        <v>130</v>
      </c>
      <c r="D12" s="21" t="s">
        <v>156</v>
      </c>
    </row>
    <row r="13" spans="1:19" x14ac:dyDescent="0.2">
      <c r="A13" s="18" t="s">
        <v>157</v>
      </c>
      <c r="B13" s="16" t="s">
        <v>158</v>
      </c>
      <c r="C13" s="22" t="s">
        <v>159</v>
      </c>
      <c r="D13" s="21" t="s">
        <v>160</v>
      </c>
    </row>
    <row r="14" spans="1:19" x14ac:dyDescent="0.2">
      <c r="A14" s="18" t="s">
        <v>162</v>
      </c>
      <c r="B14" s="16" t="s">
        <v>130</v>
      </c>
      <c r="C14" s="22" t="s">
        <v>112</v>
      </c>
      <c r="D14" s="21" t="s">
        <v>163</v>
      </c>
    </row>
    <row r="15" spans="1:19" x14ac:dyDescent="0.2">
      <c r="A15" s="18" t="s">
        <v>164</v>
      </c>
      <c r="B15" s="16" t="s">
        <v>125</v>
      </c>
      <c r="C15" s="22" t="s">
        <v>165</v>
      </c>
      <c r="D15" s="21" t="s">
        <v>166</v>
      </c>
    </row>
    <row r="16" spans="1:19" x14ac:dyDescent="0.2">
      <c r="A16" s="18" t="s">
        <v>167</v>
      </c>
      <c r="B16" s="16" t="s">
        <v>168</v>
      </c>
      <c r="C16" s="22" t="s">
        <v>117</v>
      </c>
      <c r="D16" s="21" t="s">
        <v>169</v>
      </c>
    </row>
    <row r="17" spans="1:4" x14ac:dyDescent="0.2">
      <c r="A17" s="18" t="s">
        <v>121</v>
      </c>
      <c r="B17" s="16" t="s">
        <v>131</v>
      </c>
      <c r="C17" s="22" t="s">
        <v>171</v>
      </c>
      <c r="D17" s="21" t="s">
        <v>172</v>
      </c>
    </row>
    <row r="18" spans="1:4" x14ac:dyDescent="0.2">
      <c r="A18" s="18" t="s">
        <v>174</v>
      </c>
      <c r="B18" s="16" t="s">
        <v>158</v>
      </c>
      <c r="C18" s="23" t="s">
        <v>168</v>
      </c>
      <c r="D18" s="24" t="s">
        <v>175</v>
      </c>
    </row>
    <row r="19" spans="1:4" x14ac:dyDescent="0.2">
      <c r="A19" s="18" t="s">
        <v>176</v>
      </c>
      <c r="B19" s="16" t="s">
        <v>117</v>
      </c>
      <c r="C19" s="4"/>
      <c r="D19" s="4"/>
    </row>
    <row r="20" spans="1:4" x14ac:dyDescent="0.2">
      <c r="A20" s="18" t="s">
        <v>177</v>
      </c>
      <c r="B20" s="16" t="s">
        <v>168</v>
      </c>
      <c r="C20" s="4"/>
      <c r="D20" s="4"/>
    </row>
    <row r="21" spans="1:4" x14ac:dyDescent="0.2">
      <c r="A21" s="18" t="s">
        <v>179</v>
      </c>
      <c r="B21" s="16" t="s">
        <v>112</v>
      </c>
      <c r="C21" s="4"/>
      <c r="D21" s="4"/>
    </row>
    <row r="22" spans="1:4" x14ac:dyDescent="0.2">
      <c r="A22" s="18" t="s">
        <v>115</v>
      </c>
      <c r="B22" s="16" t="s">
        <v>126</v>
      </c>
      <c r="C22" s="4"/>
      <c r="D22" s="4"/>
    </row>
    <row r="23" spans="1:4" x14ac:dyDescent="0.2">
      <c r="A23" s="18" t="s">
        <v>182</v>
      </c>
      <c r="B23" s="16" t="s">
        <v>168</v>
      </c>
      <c r="C23" s="4"/>
      <c r="D23" s="4"/>
    </row>
    <row r="24" spans="1:4" x14ac:dyDescent="0.2">
      <c r="A24" s="18" t="s">
        <v>184</v>
      </c>
      <c r="B24" s="16" t="s">
        <v>165</v>
      </c>
      <c r="C24" s="4"/>
      <c r="D24" s="4"/>
    </row>
    <row r="25" spans="1:4" x14ac:dyDescent="0.2">
      <c r="A25" s="18" t="s">
        <v>186</v>
      </c>
      <c r="B25" s="16" t="s">
        <v>136</v>
      </c>
      <c r="C25" s="4"/>
      <c r="D25" s="4"/>
    </row>
    <row r="26" spans="1:4" x14ac:dyDescent="0.2">
      <c r="A26" s="18" t="s">
        <v>188</v>
      </c>
      <c r="B26" s="16" t="s">
        <v>141</v>
      </c>
      <c r="C26" s="4"/>
      <c r="D26" s="4"/>
    </row>
    <row r="27" spans="1:4" x14ac:dyDescent="0.2">
      <c r="A27" s="18" t="s">
        <v>189</v>
      </c>
      <c r="B27" s="16" t="s">
        <v>130</v>
      </c>
      <c r="C27" s="4"/>
      <c r="D27" s="4"/>
    </row>
    <row r="28" spans="1:4" ht="15.75" customHeight="1" x14ac:dyDescent="0.2">
      <c r="A28" s="18" t="s">
        <v>191</v>
      </c>
      <c r="B28" s="16" t="s">
        <v>168</v>
      </c>
      <c r="C28" s="4"/>
      <c r="D28" s="4"/>
    </row>
    <row r="29" spans="1:4" x14ac:dyDescent="0.2">
      <c r="A29" s="18" t="s">
        <v>192</v>
      </c>
      <c r="B29" s="16" t="s">
        <v>158</v>
      </c>
      <c r="C29" s="4"/>
      <c r="D29" s="4"/>
    </row>
    <row r="30" spans="1:4" x14ac:dyDescent="0.2">
      <c r="A30" s="18" t="s">
        <v>193</v>
      </c>
      <c r="B30" s="16" t="s">
        <v>158</v>
      </c>
      <c r="C30" s="4"/>
      <c r="D30" s="4"/>
    </row>
    <row r="31" spans="1:4" x14ac:dyDescent="0.2">
      <c r="A31" s="18" t="s">
        <v>194</v>
      </c>
      <c r="B31" s="16" t="s">
        <v>125</v>
      </c>
      <c r="C31" s="4"/>
      <c r="D31" s="4"/>
    </row>
    <row r="32" spans="1:4" x14ac:dyDescent="0.2">
      <c r="A32" s="18" t="s">
        <v>195</v>
      </c>
      <c r="B32" s="16" t="s">
        <v>130</v>
      </c>
      <c r="C32" s="4"/>
      <c r="D32" s="4"/>
    </row>
    <row r="33" spans="1:4" x14ac:dyDescent="0.2">
      <c r="A33" s="18" t="s">
        <v>196</v>
      </c>
      <c r="B33" s="16" t="s">
        <v>141</v>
      </c>
      <c r="C33" s="4"/>
      <c r="D33" s="4"/>
    </row>
    <row r="34" spans="1:4" x14ac:dyDescent="0.2">
      <c r="A34" s="18" t="s">
        <v>197</v>
      </c>
      <c r="B34" s="16" t="s">
        <v>112</v>
      </c>
      <c r="C34" s="4"/>
      <c r="D34" s="4"/>
    </row>
    <row r="35" spans="1:4" x14ac:dyDescent="0.2">
      <c r="A35" s="18" t="s">
        <v>198</v>
      </c>
      <c r="B35" s="16" t="s">
        <v>136</v>
      </c>
      <c r="C35" s="4"/>
      <c r="D35" s="4"/>
    </row>
    <row r="36" spans="1:4" x14ac:dyDescent="0.2">
      <c r="A36" s="18" t="s">
        <v>199</v>
      </c>
      <c r="B36" s="16" t="s">
        <v>112</v>
      </c>
      <c r="C36" s="4"/>
      <c r="D36" s="4"/>
    </row>
    <row r="37" spans="1:4" x14ac:dyDescent="0.2">
      <c r="A37" s="18" t="s">
        <v>200</v>
      </c>
      <c r="B37" s="16" t="s">
        <v>136</v>
      </c>
      <c r="C37" s="4"/>
      <c r="D37" s="4"/>
    </row>
    <row r="38" spans="1:4" x14ac:dyDescent="0.2">
      <c r="A38" s="18" t="s">
        <v>120</v>
      </c>
      <c r="B38" s="16" t="s">
        <v>126</v>
      </c>
      <c r="C38" s="4"/>
      <c r="D38" s="4"/>
    </row>
    <row r="39" spans="1:4" x14ac:dyDescent="0.2">
      <c r="A39" s="18" t="s">
        <v>201</v>
      </c>
      <c r="B39" s="16" t="s">
        <v>112</v>
      </c>
      <c r="C39" s="4"/>
      <c r="D39" s="4"/>
    </row>
    <row r="40" spans="1:4" x14ac:dyDescent="0.2">
      <c r="A40" s="18" t="s">
        <v>202</v>
      </c>
      <c r="B40" s="16" t="s">
        <v>136</v>
      </c>
      <c r="C40" s="4"/>
      <c r="D40" s="4"/>
    </row>
    <row r="41" spans="1:4" x14ac:dyDescent="0.2">
      <c r="A41" s="18" t="s">
        <v>203</v>
      </c>
      <c r="B41" s="16" t="s">
        <v>130</v>
      </c>
      <c r="C41" s="4"/>
      <c r="D41" s="4"/>
    </row>
    <row r="42" spans="1:4" x14ac:dyDescent="0.2">
      <c r="A42" s="18" t="s">
        <v>204</v>
      </c>
      <c r="B42" s="16" t="s">
        <v>152</v>
      </c>
      <c r="C42" s="4"/>
      <c r="D42" s="4"/>
    </row>
    <row r="43" spans="1:4" x14ac:dyDescent="0.2">
      <c r="A43" s="18" t="s">
        <v>205</v>
      </c>
      <c r="B43" s="16" t="s">
        <v>171</v>
      </c>
      <c r="C43" s="4"/>
      <c r="D43" s="4"/>
    </row>
    <row r="44" spans="1:4" x14ac:dyDescent="0.2">
      <c r="A44" s="18" t="s">
        <v>206</v>
      </c>
      <c r="B44" s="16" t="s">
        <v>130</v>
      </c>
      <c r="C44" s="4"/>
      <c r="D44" s="4"/>
    </row>
    <row r="45" spans="1:4" x14ac:dyDescent="0.2">
      <c r="A45" s="18" t="s">
        <v>134</v>
      </c>
      <c r="B45" s="16" t="s">
        <v>159</v>
      </c>
      <c r="C45" s="4"/>
      <c r="D45" s="4"/>
    </row>
    <row r="46" spans="1:4" x14ac:dyDescent="0.2">
      <c r="A46" s="18" t="s">
        <v>207</v>
      </c>
      <c r="B46" s="16" t="s">
        <v>136</v>
      </c>
      <c r="C46" s="4"/>
      <c r="D46" s="4"/>
    </row>
    <row r="47" spans="1:4" x14ac:dyDescent="0.2">
      <c r="A47" s="18" t="s">
        <v>148</v>
      </c>
      <c r="B47" s="16" t="s">
        <v>126</v>
      </c>
      <c r="C47" s="4"/>
      <c r="D47" s="4"/>
    </row>
    <row r="48" spans="1:4" x14ac:dyDescent="0.2">
      <c r="A48" s="18" t="s">
        <v>208</v>
      </c>
      <c r="B48" s="16" t="s">
        <v>131</v>
      </c>
      <c r="C48" s="4"/>
      <c r="D48" s="4"/>
    </row>
    <row r="49" spans="1:4" x14ac:dyDescent="0.2">
      <c r="A49" s="18" t="s">
        <v>209</v>
      </c>
      <c r="B49" s="16" t="s">
        <v>130</v>
      </c>
      <c r="C49" s="4"/>
      <c r="D49" s="4"/>
    </row>
    <row r="50" spans="1:4" x14ac:dyDescent="0.2">
      <c r="A50" s="18" t="s">
        <v>210</v>
      </c>
      <c r="B50" s="16" t="s">
        <v>171</v>
      </c>
      <c r="C50" s="4"/>
      <c r="D50" s="4"/>
    </row>
    <row r="51" spans="1:4" x14ac:dyDescent="0.2">
      <c r="A51" s="18" t="s">
        <v>211</v>
      </c>
      <c r="B51" s="16" t="s">
        <v>159</v>
      </c>
      <c r="C51" s="4"/>
      <c r="D51" s="4"/>
    </row>
    <row r="52" spans="1:4" x14ac:dyDescent="0.2">
      <c r="A52" s="18" t="s">
        <v>212</v>
      </c>
      <c r="B52" s="16" t="s">
        <v>168</v>
      </c>
      <c r="C52" s="4"/>
      <c r="D52" s="4"/>
    </row>
    <row r="53" spans="1:4" x14ac:dyDescent="0.2">
      <c r="A53" s="18" t="s">
        <v>213</v>
      </c>
      <c r="B53" s="16" t="s">
        <v>130</v>
      </c>
      <c r="C53" s="4"/>
      <c r="D53" s="4"/>
    </row>
    <row r="54" spans="1:4" x14ac:dyDescent="0.2">
      <c r="A54" s="18" t="s">
        <v>214</v>
      </c>
      <c r="B54" s="16" t="s">
        <v>117</v>
      </c>
      <c r="C54" s="4"/>
      <c r="D54" s="4"/>
    </row>
    <row r="55" spans="1:4" x14ac:dyDescent="0.2">
      <c r="A55" s="18" t="s">
        <v>215</v>
      </c>
      <c r="B55" s="16" t="s">
        <v>171</v>
      </c>
      <c r="C55" s="4"/>
      <c r="D55" s="4"/>
    </row>
    <row r="56" spans="1:4" x14ac:dyDescent="0.2">
      <c r="A56" s="18" t="s">
        <v>216</v>
      </c>
      <c r="B56" s="16" t="s">
        <v>152</v>
      </c>
      <c r="C56" s="4"/>
      <c r="D56" s="4"/>
    </row>
    <row r="57" spans="1:4" x14ac:dyDescent="0.2">
      <c r="A57" s="18" t="s">
        <v>217</v>
      </c>
      <c r="B57" s="16" t="s">
        <v>165</v>
      </c>
      <c r="C57" s="4"/>
      <c r="D57" s="4"/>
    </row>
    <row r="58" spans="1:4" x14ac:dyDescent="0.2">
      <c r="A58" s="18" t="s">
        <v>218</v>
      </c>
      <c r="B58" s="16" t="s">
        <v>136</v>
      </c>
      <c r="C58" s="4"/>
      <c r="D58" s="4"/>
    </row>
    <row r="59" spans="1:4" x14ac:dyDescent="0.2">
      <c r="A59" s="18" t="s">
        <v>139</v>
      </c>
      <c r="B59" s="16" t="s">
        <v>159</v>
      </c>
      <c r="C59" s="4"/>
      <c r="D59" s="4"/>
    </row>
    <row r="60" spans="1:4" x14ac:dyDescent="0.2">
      <c r="A60" s="18" t="s">
        <v>219</v>
      </c>
      <c r="B60" s="16" t="s">
        <v>117</v>
      </c>
      <c r="C60" s="4"/>
      <c r="D60" s="4"/>
    </row>
    <row r="61" spans="1:4" x14ac:dyDescent="0.2">
      <c r="A61" s="18" t="s">
        <v>220</v>
      </c>
      <c r="B61" s="16" t="s">
        <v>136</v>
      </c>
      <c r="C61" s="4"/>
      <c r="D61" s="4"/>
    </row>
    <row r="62" spans="1:4" x14ac:dyDescent="0.2">
      <c r="A62" s="18" t="s">
        <v>221</v>
      </c>
      <c r="B62" s="16" t="s">
        <v>112</v>
      </c>
      <c r="C62" s="4"/>
      <c r="D62" s="4"/>
    </row>
    <row r="63" spans="1:4" x14ac:dyDescent="0.2">
      <c r="A63" s="18" t="s">
        <v>144</v>
      </c>
      <c r="B63" s="16" t="s">
        <v>159</v>
      </c>
      <c r="C63" s="4"/>
      <c r="D63" s="4"/>
    </row>
    <row r="64" spans="1:4" x14ac:dyDescent="0.2">
      <c r="A64" s="18" t="s">
        <v>222</v>
      </c>
      <c r="B64" s="16" t="s">
        <v>125</v>
      </c>
      <c r="C64" s="4"/>
      <c r="D64" s="4"/>
    </row>
    <row r="65" spans="1:4" x14ac:dyDescent="0.2">
      <c r="A65" s="18" t="s">
        <v>223</v>
      </c>
      <c r="B65" s="16" t="s">
        <v>152</v>
      </c>
      <c r="C65" s="4"/>
      <c r="D65" s="4"/>
    </row>
    <row r="66" spans="1:4" x14ac:dyDescent="0.2">
      <c r="A66" s="18" t="s">
        <v>224</v>
      </c>
      <c r="B66" s="16" t="s">
        <v>146</v>
      </c>
      <c r="C66" s="4"/>
      <c r="D66" s="4"/>
    </row>
    <row r="67" spans="1:4" x14ac:dyDescent="0.2">
      <c r="A67" s="18" t="s">
        <v>225</v>
      </c>
      <c r="B67" s="16" t="s">
        <v>136</v>
      </c>
      <c r="C67" s="4"/>
      <c r="D67" s="4"/>
    </row>
    <row r="68" spans="1:4" x14ac:dyDescent="0.2">
      <c r="A68" s="18" t="s">
        <v>226</v>
      </c>
      <c r="B68" s="16" t="s">
        <v>146</v>
      </c>
      <c r="C68" s="4"/>
      <c r="D68" s="4"/>
    </row>
    <row r="69" spans="1:4" x14ac:dyDescent="0.2">
      <c r="A69" s="18" t="s">
        <v>227</v>
      </c>
      <c r="B69" s="16" t="s">
        <v>130</v>
      </c>
      <c r="C69" s="4"/>
      <c r="D69" s="4"/>
    </row>
    <row r="70" spans="1:4" x14ac:dyDescent="0.2">
      <c r="A70" s="18" t="s">
        <v>228</v>
      </c>
      <c r="B70" s="16" t="s">
        <v>117</v>
      </c>
      <c r="C70" s="4"/>
      <c r="D70" s="4"/>
    </row>
    <row r="71" spans="1:4" x14ac:dyDescent="0.2">
      <c r="A71" s="18" t="s">
        <v>229</v>
      </c>
      <c r="B71" s="16" t="s">
        <v>131</v>
      </c>
      <c r="C71" s="4"/>
      <c r="D71" s="4"/>
    </row>
    <row r="72" spans="1:4" x14ac:dyDescent="0.2">
      <c r="A72" s="18" t="s">
        <v>154</v>
      </c>
      <c r="B72" s="17" t="s">
        <v>159</v>
      </c>
      <c r="C72" s="4"/>
      <c r="D72" s="4"/>
    </row>
    <row r="73" spans="1:4" x14ac:dyDescent="0.2">
      <c r="A73" s="18" t="s">
        <v>150</v>
      </c>
      <c r="B73" s="17" t="s">
        <v>165</v>
      </c>
      <c r="C73" s="4"/>
      <c r="D73" s="4"/>
    </row>
    <row r="74" spans="1:4" x14ac:dyDescent="0.2">
      <c r="A74" s="18" t="s">
        <v>230</v>
      </c>
      <c r="B74" s="16" t="s">
        <v>159</v>
      </c>
      <c r="C74" s="4"/>
      <c r="D74" s="4"/>
    </row>
    <row r="75" spans="1:4" x14ac:dyDescent="0.2">
      <c r="A75" s="18" t="s">
        <v>231</v>
      </c>
      <c r="B75" s="16" t="s">
        <v>168</v>
      </c>
      <c r="C75" s="4"/>
      <c r="D75" s="4"/>
    </row>
    <row r="76" spans="1:4" x14ac:dyDescent="0.2">
      <c r="A76" s="18" t="s">
        <v>232</v>
      </c>
      <c r="B76" s="16" t="s">
        <v>159</v>
      </c>
      <c r="C76" s="4"/>
      <c r="D76" s="4"/>
    </row>
    <row r="77" spans="1:4" x14ac:dyDescent="0.2">
      <c r="A77" s="18" t="s">
        <v>233</v>
      </c>
      <c r="B77" s="16" t="s">
        <v>158</v>
      </c>
      <c r="C77" s="4"/>
      <c r="D77" s="4"/>
    </row>
    <row r="78" spans="1:4" x14ac:dyDescent="0.2">
      <c r="A78" s="18" t="s">
        <v>234</v>
      </c>
      <c r="B78" s="16" t="s">
        <v>130</v>
      </c>
      <c r="C78" s="4"/>
      <c r="D78" s="4"/>
    </row>
    <row r="79" spans="1:4" x14ac:dyDescent="0.2">
      <c r="A79" s="18" t="s">
        <v>235</v>
      </c>
      <c r="B79" s="16" t="s">
        <v>152</v>
      </c>
      <c r="C79" s="4"/>
      <c r="D79" s="4"/>
    </row>
    <row r="80" spans="1:4" x14ac:dyDescent="0.2">
      <c r="A80" s="18" t="s">
        <v>236</v>
      </c>
      <c r="B80" s="16" t="s">
        <v>130</v>
      </c>
      <c r="C80" s="4"/>
      <c r="D80" s="4"/>
    </row>
    <row r="81" spans="1:4" x14ac:dyDescent="0.2">
      <c r="A81" s="18" t="s">
        <v>124</v>
      </c>
      <c r="B81" s="16" t="s">
        <v>126</v>
      </c>
      <c r="C81" s="4"/>
      <c r="D81" s="4"/>
    </row>
    <row r="82" spans="1:4" x14ac:dyDescent="0.2">
      <c r="A82" s="18" t="s">
        <v>237</v>
      </c>
      <c r="B82" s="16" t="s">
        <v>112</v>
      </c>
      <c r="C82" s="4"/>
      <c r="D82" s="4"/>
    </row>
    <row r="83" spans="1:4" x14ac:dyDescent="0.2">
      <c r="A83" s="18" t="s">
        <v>161</v>
      </c>
      <c r="B83" s="16" t="s">
        <v>168</v>
      </c>
      <c r="C83" s="4"/>
      <c r="D83" s="4"/>
    </row>
    <row r="84" spans="1:4" x14ac:dyDescent="0.2">
      <c r="A84" s="18" t="s">
        <v>238</v>
      </c>
      <c r="B84" s="16" t="s">
        <v>131</v>
      </c>
      <c r="C84" s="4"/>
      <c r="D84" s="4"/>
    </row>
    <row r="85" spans="1:4" x14ac:dyDescent="0.2">
      <c r="A85" s="18" t="s">
        <v>239</v>
      </c>
      <c r="B85" s="16" t="s">
        <v>117</v>
      </c>
      <c r="C85" s="4"/>
      <c r="D85" s="4"/>
    </row>
    <row r="86" spans="1:4" x14ac:dyDescent="0.2">
      <c r="A86" s="18" t="s">
        <v>128</v>
      </c>
      <c r="B86" s="16" t="s">
        <v>126</v>
      </c>
      <c r="C86" s="4"/>
      <c r="D86" s="4"/>
    </row>
    <row r="87" spans="1:4" x14ac:dyDescent="0.2">
      <c r="A87" s="18" t="s">
        <v>240</v>
      </c>
      <c r="B87" s="16" t="s">
        <v>152</v>
      </c>
      <c r="C87" s="4"/>
      <c r="D87" s="4"/>
    </row>
    <row r="88" spans="1:4" x14ac:dyDescent="0.2">
      <c r="A88" s="18" t="s">
        <v>241</v>
      </c>
      <c r="B88" s="16" t="s">
        <v>131</v>
      </c>
      <c r="C88" s="4"/>
      <c r="D88" s="4"/>
    </row>
    <row r="89" spans="1:4" x14ac:dyDescent="0.2">
      <c r="A89" s="18" t="s">
        <v>242</v>
      </c>
      <c r="B89" s="16" t="s">
        <v>117</v>
      </c>
      <c r="C89" s="4"/>
      <c r="D89" s="4"/>
    </row>
    <row r="90" spans="1:4" x14ac:dyDescent="0.2">
      <c r="A90" s="18" t="s">
        <v>243</v>
      </c>
      <c r="B90" s="16" t="s">
        <v>125</v>
      </c>
      <c r="C90" s="4"/>
      <c r="D90" s="4"/>
    </row>
    <row r="91" spans="1:4" x14ac:dyDescent="0.2">
      <c r="A91" s="18" t="s">
        <v>244</v>
      </c>
      <c r="B91" s="16" t="s">
        <v>125</v>
      </c>
      <c r="C91" s="4"/>
      <c r="D91" s="4"/>
    </row>
    <row r="92" spans="1:4" x14ac:dyDescent="0.2">
      <c r="A92" s="18" t="s">
        <v>245</v>
      </c>
      <c r="B92" s="16" t="s">
        <v>136</v>
      </c>
      <c r="C92" s="4"/>
      <c r="D92" s="4"/>
    </row>
    <row r="93" spans="1:4" x14ac:dyDescent="0.2">
      <c r="A93" s="18" t="s">
        <v>246</v>
      </c>
      <c r="B93" s="16" t="s">
        <v>159</v>
      </c>
      <c r="C93" s="4"/>
      <c r="D93" s="4"/>
    </row>
    <row r="94" spans="1:4" x14ac:dyDescent="0.2">
      <c r="A94" s="18" t="s">
        <v>247</v>
      </c>
      <c r="B94" s="16" t="s">
        <v>112</v>
      </c>
      <c r="C94" s="4"/>
      <c r="D94" s="4"/>
    </row>
    <row r="95" spans="1:4" x14ac:dyDescent="0.2">
      <c r="A95" s="18" t="s">
        <v>248</v>
      </c>
      <c r="B95" s="16" t="s">
        <v>168</v>
      </c>
      <c r="C95" s="4"/>
      <c r="D95" s="4"/>
    </row>
    <row r="96" spans="1:4" x14ac:dyDescent="0.2">
      <c r="A96" s="18" t="s">
        <v>249</v>
      </c>
      <c r="B96" s="16" t="s">
        <v>131</v>
      </c>
      <c r="C96" s="4"/>
      <c r="D96" s="4"/>
    </row>
    <row r="97" spans="1:4" x14ac:dyDescent="0.2">
      <c r="A97" s="18" t="s">
        <v>250</v>
      </c>
      <c r="B97" s="16" t="s">
        <v>152</v>
      </c>
      <c r="C97" s="4"/>
      <c r="D97" s="4"/>
    </row>
    <row r="98" spans="1:4" x14ac:dyDescent="0.2">
      <c r="A98" s="18" t="s">
        <v>251</v>
      </c>
      <c r="B98" s="16" t="s">
        <v>136</v>
      </c>
      <c r="C98" s="4"/>
      <c r="D98" s="4"/>
    </row>
    <row r="99" spans="1:4" x14ac:dyDescent="0.2">
      <c r="A99" s="18" t="s">
        <v>252</v>
      </c>
      <c r="B99" s="16" t="s">
        <v>168</v>
      </c>
      <c r="C99" s="4"/>
      <c r="D99" s="4"/>
    </row>
    <row r="100" spans="1:4" x14ac:dyDescent="0.2">
      <c r="A100" s="18" t="s">
        <v>253</v>
      </c>
      <c r="B100" s="16" t="s">
        <v>113</v>
      </c>
      <c r="C100" s="4"/>
      <c r="D100" s="4"/>
    </row>
    <row r="101" spans="1:4" x14ac:dyDescent="0.2">
      <c r="A101" s="18" t="s">
        <v>254</v>
      </c>
      <c r="B101" s="16" t="s">
        <v>130</v>
      </c>
      <c r="C101" s="4"/>
      <c r="D101" s="4"/>
    </row>
    <row r="102" spans="1:4" x14ac:dyDescent="0.2">
      <c r="A102" s="18" t="s">
        <v>255</v>
      </c>
      <c r="B102" s="16" t="s">
        <v>118</v>
      </c>
      <c r="C102" s="4"/>
      <c r="D102" s="4"/>
    </row>
    <row r="103" spans="1:4" x14ac:dyDescent="0.2">
      <c r="A103" s="18" t="s">
        <v>133</v>
      </c>
      <c r="B103" s="16" t="s">
        <v>126</v>
      </c>
      <c r="C103" s="4"/>
      <c r="D103" s="4"/>
    </row>
    <row r="104" spans="1:4" x14ac:dyDescent="0.2">
      <c r="A104" s="18" t="s">
        <v>256</v>
      </c>
      <c r="B104" s="16" t="s">
        <v>112</v>
      </c>
      <c r="C104" s="4"/>
      <c r="D104" s="4"/>
    </row>
    <row r="105" spans="1:4" x14ac:dyDescent="0.2">
      <c r="A105" s="18" t="s">
        <v>257</v>
      </c>
      <c r="B105" s="16" t="s">
        <v>136</v>
      </c>
      <c r="C105" s="4"/>
      <c r="D105" s="4"/>
    </row>
    <row r="106" spans="1:4" x14ac:dyDescent="0.2">
      <c r="A106" s="18" t="s">
        <v>258</v>
      </c>
      <c r="B106" s="16" t="s">
        <v>130</v>
      </c>
      <c r="C106" s="4"/>
      <c r="D106" s="4"/>
    </row>
    <row r="107" spans="1:4" x14ac:dyDescent="0.2">
      <c r="A107" s="18" t="s">
        <v>259</v>
      </c>
      <c r="B107" s="16" t="s">
        <v>158</v>
      </c>
      <c r="C107" s="4"/>
      <c r="D107" s="4"/>
    </row>
    <row r="108" spans="1:4" x14ac:dyDescent="0.2">
      <c r="A108" s="18" t="s">
        <v>260</v>
      </c>
      <c r="B108" s="16" t="s">
        <v>136</v>
      </c>
      <c r="C108" s="4"/>
      <c r="D108" s="4"/>
    </row>
    <row r="109" spans="1:4" x14ac:dyDescent="0.2">
      <c r="A109" s="18" t="s">
        <v>261</v>
      </c>
      <c r="B109" s="16" t="s">
        <v>112</v>
      </c>
      <c r="C109" s="4"/>
      <c r="D109" s="4"/>
    </row>
    <row r="110" spans="1:4" x14ac:dyDescent="0.2">
      <c r="A110" s="18" t="s">
        <v>262</v>
      </c>
      <c r="B110" s="16" t="s">
        <v>141</v>
      </c>
      <c r="C110" s="4"/>
      <c r="D110" s="4"/>
    </row>
    <row r="111" spans="1:4" x14ac:dyDescent="0.2">
      <c r="A111" s="18" t="s">
        <v>263</v>
      </c>
      <c r="B111" s="16" t="s">
        <v>168</v>
      </c>
      <c r="C111" s="4"/>
      <c r="D111" s="4"/>
    </row>
    <row r="112" spans="1:4" x14ac:dyDescent="0.2">
      <c r="A112" s="18" t="s">
        <v>264</v>
      </c>
      <c r="B112" s="16" t="s">
        <v>152</v>
      </c>
      <c r="C112" s="4"/>
      <c r="D112" s="4"/>
    </row>
    <row r="113" spans="1:4" x14ac:dyDescent="0.2">
      <c r="A113" s="18" t="s">
        <v>265</v>
      </c>
      <c r="B113" s="16" t="s">
        <v>159</v>
      </c>
      <c r="C113" s="4"/>
      <c r="D113" s="4"/>
    </row>
    <row r="114" spans="1:4" x14ac:dyDescent="0.2">
      <c r="A114" s="18" t="s">
        <v>266</v>
      </c>
      <c r="B114" s="16" t="s">
        <v>112</v>
      </c>
      <c r="C114" s="4"/>
      <c r="D114" s="4"/>
    </row>
    <row r="115" spans="1:4" x14ac:dyDescent="0.2">
      <c r="A115" s="18" t="s">
        <v>267</v>
      </c>
      <c r="B115" s="16" t="s">
        <v>118</v>
      </c>
      <c r="C115" s="4"/>
      <c r="D115" s="4"/>
    </row>
    <row r="116" spans="1:4" x14ac:dyDescent="0.2">
      <c r="A116" s="18" t="s">
        <v>268</v>
      </c>
      <c r="B116" s="16" t="s">
        <v>117</v>
      </c>
      <c r="C116" s="4"/>
      <c r="D116" s="4"/>
    </row>
    <row r="117" spans="1:4" x14ac:dyDescent="0.2">
      <c r="A117" s="18" t="s">
        <v>269</v>
      </c>
      <c r="B117" s="16" t="s">
        <v>165</v>
      </c>
      <c r="C117" s="4"/>
      <c r="D117" s="4"/>
    </row>
    <row r="118" spans="1:4" x14ac:dyDescent="0.2">
      <c r="A118" s="18" t="s">
        <v>270</v>
      </c>
      <c r="B118" s="16" t="s">
        <v>159</v>
      </c>
      <c r="C118" s="4"/>
      <c r="D118" s="4"/>
    </row>
    <row r="119" spans="1:4" x14ac:dyDescent="0.2">
      <c r="A119" s="18" t="s">
        <v>271</v>
      </c>
      <c r="B119" s="16" t="s">
        <v>136</v>
      </c>
      <c r="C119" s="4"/>
      <c r="D119" s="4"/>
    </row>
    <row r="120" spans="1:4" x14ac:dyDescent="0.2">
      <c r="A120" s="18" t="s">
        <v>272</v>
      </c>
      <c r="B120" s="16" t="s">
        <v>171</v>
      </c>
      <c r="C120" s="4"/>
      <c r="D120" s="4"/>
    </row>
    <row r="121" spans="1:4" x14ac:dyDescent="0.2">
      <c r="A121" s="18" t="s">
        <v>273</v>
      </c>
      <c r="B121" s="16" t="s">
        <v>130</v>
      </c>
      <c r="C121" s="4"/>
      <c r="D121" s="4"/>
    </row>
    <row r="122" spans="1:4" x14ac:dyDescent="0.2">
      <c r="A122" s="18" t="s">
        <v>274</v>
      </c>
      <c r="B122" s="16" t="s">
        <v>125</v>
      </c>
      <c r="C122" s="4"/>
      <c r="D122" s="4"/>
    </row>
    <row r="123" spans="1:4" x14ac:dyDescent="0.2">
      <c r="A123" s="18" t="s">
        <v>275</v>
      </c>
      <c r="B123" s="16" t="s">
        <v>118</v>
      </c>
      <c r="C123" s="4"/>
      <c r="D123" s="4"/>
    </row>
    <row r="124" spans="1:4" x14ac:dyDescent="0.2">
      <c r="A124" s="18" t="s">
        <v>276</v>
      </c>
      <c r="B124" s="16" t="s">
        <v>165</v>
      </c>
      <c r="C124" s="4"/>
      <c r="D124" s="4"/>
    </row>
    <row r="125" spans="1:4" x14ac:dyDescent="0.2">
      <c r="A125" s="18" t="s">
        <v>277</v>
      </c>
      <c r="B125" s="16" t="s">
        <v>118</v>
      </c>
      <c r="C125" s="4"/>
      <c r="D125" s="4"/>
    </row>
    <row r="126" spans="1:4" x14ac:dyDescent="0.2">
      <c r="A126" s="18" t="s">
        <v>278</v>
      </c>
      <c r="B126" s="16" t="s">
        <v>141</v>
      </c>
      <c r="C126" s="4"/>
      <c r="D126" s="4"/>
    </row>
    <row r="127" spans="1:4" x14ac:dyDescent="0.2">
      <c r="A127" s="18" t="s">
        <v>279</v>
      </c>
      <c r="B127" s="16" t="s">
        <v>125</v>
      </c>
      <c r="C127" s="4"/>
      <c r="D127" s="4"/>
    </row>
    <row r="128" spans="1:4" x14ac:dyDescent="0.2">
      <c r="A128" s="18" t="s">
        <v>170</v>
      </c>
      <c r="B128" s="16" t="s">
        <v>159</v>
      </c>
      <c r="C128" s="4"/>
      <c r="D128" s="4"/>
    </row>
    <row r="129" spans="1:4" x14ac:dyDescent="0.2">
      <c r="A129" s="18" t="s">
        <v>280</v>
      </c>
      <c r="B129" s="16" t="s">
        <v>130</v>
      </c>
      <c r="C129" s="4"/>
      <c r="D129" s="4"/>
    </row>
    <row r="130" spans="1:4" x14ac:dyDescent="0.2">
      <c r="A130" s="18" t="s">
        <v>281</v>
      </c>
      <c r="B130" s="16" t="s">
        <v>131</v>
      </c>
      <c r="C130" s="4"/>
      <c r="D130" s="4"/>
    </row>
    <row r="131" spans="1:4" x14ac:dyDescent="0.2">
      <c r="A131" s="18" t="s">
        <v>173</v>
      </c>
      <c r="B131" s="16" t="s">
        <v>159</v>
      </c>
      <c r="C131" s="4"/>
      <c r="D131" s="4"/>
    </row>
    <row r="132" spans="1:4" x14ac:dyDescent="0.2">
      <c r="A132" s="18" t="s">
        <v>282</v>
      </c>
      <c r="B132" s="16" t="s">
        <v>131</v>
      </c>
      <c r="C132" s="4"/>
      <c r="D132" s="4"/>
    </row>
    <row r="133" spans="1:4" x14ac:dyDescent="0.2">
      <c r="A133" s="18" t="s">
        <v>283</v>
      </c>
      <c r="B133" s="16" t="s">
        <v>141</v>
      </c>
      <c r="C133" s="4"/>
      <c r="D133" s="4"/>
    </row>
    <row r="134" spans="1:4" x14ac:dyDescent="0.2">
      <c r="A134" s="18" t="s">
        <v>284</v>
      </c>
      <c r="B134" s="16" t="s">
        <v>130</v>
      </c>
      <c r="C134" s="4"/>
      <c r="D134" s="4"/>
    </row>
    <row r="135" spans="1:4" x14ac:dyDescent="0.2">
      <c r="A135" s="18" t="s">
        <v>285</v>
      </c>
      <c r="B135" s="16" t="s">
        <v>131</v>
      </c>
      <c r="C135" s="4"/>
      <c r="D135" s="4"/>
    </row>
    <row r="136" spans="1:4" x14ac:dyDescent="0.2">
      <c r="A136" s="18" t="s">
        <v>286</v>
      </c>
      <c r="B136" s="16" t="s">
        <v>171</v>
      </c>
      <c r="C136" s="4"/>
      <c r="D136" s="4"/>
    </row>
    <row r="137" spans="1:4" x14ac:dyDescent="0.2">
      <c r="A137" s="18" t="s">
        <v>287</v>
      </c>
      <c r="B137" s="16" t="s">
        <v>152</v>
      </c>
      <c r="C137" s="4"/>
      <c r="D137" s="4"/>
    </row>
    <row r="138" spans="1:4" x14ac:dyDescent="0.2">
      <c r="A138" s="18" t="s">
        <v>288</v>
      </c>
      <c r="B138" s="16" t="s">
        <v>146</v>
      </c>
      <c r="C138" s="4"/>
      <c r="D138" s="4"/>
    </row>
    <row r="139" spans="1:4" x14ac:dyDescent="0.2">
      <c r="A139" s="18" t="s">
        <v>289</v>
      </c>
      <c r="B139" s="16" t="s">
        <v>125</v>
      </c>
      <c r="C139" s="4"/>
      <c r="D139" s="4"/>
    </row>
    <row r="140" spans="1:4" x14ac:dyDescent="0.2">
      <c r="A140" s="18" t="s">
        <v>290</v>
      </c>
      <c r="B140" s="16" t="s">
        <v>130</v>
      </c>
      <c r="C140" s="4"/>
      <c r="D140" s="4"/>
    </row>
    <row r="141" spans="1:4" x14ac:dyDescent="0.2">
      <c r="A141" s="18" t="s">
        <v>292</v>
      </c>
      <c r="B141" s="17" t="s">
        <v>112</v>
      </c>
      <c r="C141" s="4"/>
      <c r="D141" s="4"/>
    </row>
    <row r="142" spans="1:4" x14ac:dyDescent="0.2">
      <c r="A142" s="18" t="s">
        <v>293</v>
      </c>
      <c r="B142" s="17" t="s">
        <v>152</v>
      </c>
      <c r="C142" s="4"/>
      <c r="D142" s="4"/>
    </row>
    <row r="143" spans="1:4" x14ac:dyDescent="0.2">
      <c r="A143" s="18" t="s">
        <v>294</v>
      </c>
      <c r="B143" s="17" t="s">
        <v>168</v>
      </c>
      <c r="C143" s="4"/>
      <c r="D143" s="4"/>
    </row>
    <row r="144" spans="1:4" x14ac:dyDescent="0.2">
      <c r="A144" s="18" t="s">
        <v>291</v>
      </c>
      <c r="B144" s="17" t="s">
        <v>146</v>
      </c>
      <c r="C144" s="4"/>
      <c r="D144" s="4"/>
    </row>
    <row r="145" spans="1:4" x14ac:dyDescent="0.2">
      <c r="A145" s="18" t="s">
        <v>295</v>
      </c>
      <c r="B145" s="16" t="s">
        <v>125</v>
      </c>
      <c r="C145" s="4"/>
      <c r="D145" s="4"/>
    </row>
    <row r="146" spans="1:4" x14ac:dyDescent="0.2">
      <c r="A146" s="18" t="s">
        <v>296</v>
      </c>
      <c r="B146" s="16" t="s">
        <v>158</v>
      </c>
      <c r="C146" s="4"/>
      <c r="D146" s="4"/>
    </row>
    <row r="147" spans="1:4" x14ac:dyDescent="0.2">
      <c r="A147" s="18" t="s">
        <v>297</v>
      </c>
      <c r="B147" s="16" t="s">
        <v>168</v>
      </c>
      <c r="C147" s="4"/>
      <c r="D147" s="4"/>
    </row>
    <row r="148" spans="1:4" x14ac:dyDescent="0.2">
      <c r="A148" s="18" t="s">
        <v>138</v>
      </c>
      <c r="B148" s="16" t="s">
        <v>126</v>
      </c>
      <c r="C148" s="4"/>
      <c r="D148" s="4"/>
    </row>
    <row r="149" spans="1:4" x14ac:dyDescent="0.2">
      <c r="A149" s="18" t="s">
        <v>298</v>
      </c>
      <c r="B149" s="16" t="s">
        <v>168</v>
      </c>
      <c r="C149" s="4"/>
      <c r="D149" s="4"/>
    </row>
    <row r="150" spans="1:4" x14ac:dyDescent="0.2">
      <c r="A150" s="18" t="s">
        <v>299</v>
      </c>
      <c r="B150" s="16" t="s">
        <v>136</v>
      </c>
      <c r="C150" s="4"/>
      <c r="D150" s="4"/>
    </row>
    <row r="151" spans="1:4" x14ac:dyDescent="0.2">
      <c r="A151" s="18" t="s">
        <v>300</v>
      </c>
      <c r="B151" s="16" t="s">
        <v>125</v>
      </c>
      <c r="C151" s="4"/>
      <c r="D151" s="4"/>
    </row>
    <row r="152" spans="1:4" x14ac:dyDescent="0.2">
      <c r="A152" s="18" t="s">
        <v>301</v>
      </c>
      <c r="B152" s="16" t="s">
        <v>158</v>
      </c>
      <c r="C152" s="4"/>
      <c r="D152" s="4"/>
    </row>
    <row r="153" spans="1:4" x14ac:dyDescent="0.2">
      <c r="A153" s="18" t="s">
        <v>302</v>
      </c>
      <c r="B153" s="16" t="s">
        <v>117</v>
      </c>
      <c r="C153" s="4"/>
      <c r="D153" s="4"/>
    </row>
    <row r="154" spans="1:4" x14ac:dyDescent="0.2">
      <c r="A154" s="18" t="s">
        <v>303</v>
      </c>
      <c r="B154" s="16" t="s">
        <v>152</v>
      </c>
      <c r="C154" s="4"/>
      <c r="D154" s="4"/>
    </row>
    <row r="155" spans="1:4" x14ac:dyDescent="0.2">
      <c r="A155" s="18" t="s">
        <v>304</v>
      </c>
      <c r="B155" s="16" t="s">
        <v>152</v>
      </c>
      <c r="C155" s="4"/>
      <c r="D155" s="4"/>
    </row>
    <row r="156" spans="1:4" x14ac:dyDescent="0.2">
      <c r="A156" s="18" t="s">
        <v>306</v>
      </c>
      <c r="B156" s="16" t="s">
        <v>171</v>
      </c>
      <c r="C156" s="4"/>
      <c r="D156" s="4"/>
    </row>
    <row r="157" spans="1:4" x14ac:dyDescent="0.2">
      <c r="A157" s="18" t="s">
        <v>308</v>
      </c>
      <c r="B157" s="16" t="s">
        <v>168</v>
      </c>
      <c r="C157" s="4"/>
      <c r="D157" s="4"/>
    </row>
    <row r="158" spans="1:4" x14ac:dyDescent="0.2">
      <c r="A158" s="18" t="s">
        <v>310</v>
      </c>
      <c r="B158" s="16" t="s">
        <v>146</v>
      </c>
      <c r="C158" s="4"/>
      <c r="D158" s="4"/>
    </row>
    <row r="159" spans="1:4" x14ac:dyDescent="0.2">
      <c r="A159" s="18" t="s">
        <v>305</v>
      </c>
      <c r="B159" s="16" t="s">
        <v>168</v>
      </c>
      <c r="C159" s="4"/>
      <c r="D159" s="4"/>
    </row>
    <row r="160" spans="1:4" x14ac:dyDescent="0.2">
      <c r="A160" s="18" t="s">
        <v>307</v>
      </c>
      <c r="B160" s="16" t="s">
        <v>112</v>
      </c>
      <c r="C160" s="4"/>
      <c r="D160" s="4"/>
    </row>
    <row r="161" spans="1:4" x14ac:dyDescent="0.2">
      <c r="A161" s="18" t="s">
        <v>309</v>
      </c>
      <c r="B161" s="16" t="s">
        <v>117</v>
      </c>
      <c r="C161" s="4"/>
      <c r="D161" s="4"/>
    </row>
    <row r="162" spans="1:4" x14ac:dyDescent="0.2">
      <c r="A162" s="18" t="s">
        <v>311</v>
      </c>
      <c r="B162" s="17" t="s">
        <v>171</v>
      </c>
      <c r="C162" s="4"/>
      <c r="D162" s="4"/>
    </row>
    <row r="163" spans="1:4" x14ac:dyDescent="0.2">
      <c r="A163" s="18" t="s">
        <v>312</v>
      </c>
      <c r="B163" s="16" t="s">
        <v>126</v>
      </c>
      <c r="C163" s="4"/>
      <c r="D163" s="4"/>
    </row>
    <row r="164" spans="1:4" x14ac:dyDescent="0.2">
      <c r="A164" s="18" t="s">
        <v>313</v>
      </c>
      <c r="B164" s="16" t="s">
        <v>146</v>
      </c>
      <c r="C164" s="4"/>
      <c r="D164" s="4"/>
    </row>
    <row r="165" spans="1:4" x14ac:dyDescent="0.2">
      <c r="A165" s="18" t="s">
        <v>314</v>
      </c>
      <c r="B165" s="16" t="s">
        <v>131</v>
      </c>
      <c r="C165" s="4"/>
      <c r="D165" s="4"/>
    </row>
    <row r="166" spans="1:4" x14ac:dyDescent="0.2">
      <c r="A166" s="18" t="s">
        <v>315</v>
      </c>
      <c r="B166" s="16" t="s">
        <v>171</v>
      </c>
      <c r="C166" s="4"/>
      <c r="D166" s="4"/>
    </row>
    <row r="167" spans="1:4" x14ac:dyDescent="0.2">
      <c r="A167" s="18" t="s">
        <v>316</v>
      </c>
      <c r="B167" s="16" t="s">
        <v>117</v>
      </c>
      <c r="C167" s="4"/>
      <c r="D167" s="4"/>
    </row>
    <row r="168" spans="1:4" x14ac:dyDescent="0.2">
      <c r="A168" s="18" t="s">
        <v>317</v>
      </c>
      <c r="B168" s="16" t="s">
        <v>168</v>
      </c>
      <c r="C168" s="4"/>
      <c r="D168" s="4"/>
    </row>
    <row r="169" spans="1:4" x14ac:dyDescent="0.2">
      <c r="A169" s="18" t="s">
        <v>318</v>
      </c>
      <c r="B169" s="16" t="s">
        <v>168</v>
      </c>
      <c r="C169" s="4"/>
      <c r="D169" s="4"/>
    </row>
    <row r="170" spans="1:4" x14ac:dyDescent="0.2">
      <c r="A170" s="18" t="s">
        <v>319</v>
      </c>
      <c r="B170" s="16" t="s">
        <v>130</v>
      </c>
      <c r="C170" s="4"/>
      <c r="D170" s="4"/>
    </row>
    <row r="171" spans="1:4" x14ac:dyDescent="0.2">
      <c r="A171" s="18" t="s">
        <v>320</v>
      </c>
      <c r="B171" s="16" t="s">
        <v>130</v>
      </c>
      <c r="C171" s="4"/>
      <c r="D171" s="4"/>
    </row>
    <row r="172" spans="1:4" x14ac:dyDescent="0.2">
      <c r="A172" s="18" t="s">
        <v>143</v>
      </c>
      <c r="B172" s="16" t="s">
        <v>126</v>
      </c>
      <c r="C172" s="4"/>
      <c r="D172" s="4"/>
    </row>
    <row r="173" spans="1:4" x14ac:dyDescent="0.2">
      <c r="A173" s="18" t="s">
        <v>321</v>
      </c>
      <c r="B173" s="16" t="s">
        <v>136</v>
      </c>
      <c r="C173" s="4"/>
      <c r="D173" s="4"/>
    </row>
    <row r="174" spans="1:4" x14ac:dyDescent="0.2">
      <c r="A174" s="18" t="s">
        <v>322</v>
      </c>
      <c r="B174" s="16" t="s">
        <v>112</v>
      </c>
      <c r="C174" s="4"/>
      <c r="D174" s="4"/>
    </row>
    <row r="175" spans="1:4" x14ac:dyDescent="0.2">
      <c r="A175" s="18" t="s">
        <v>323</v>
      </c>
      <c r="B175" s="16" t="s">
        <v>152</v>
      </c>
      <c r="C175" s="4"/>
      <c r="D175" s="4"/>
    </row>
    <row r="176" spans="1:4" x14ac:dyDescent="0.2">
      <c r="A176" s="18" t="s">
        <v>324</v>
      </c>
      <c r="B176" s="16" t="s">
        <v>118</v>
      </c>
      <c r="C176" s="4"/>
      <c r="D176" s="4"/>
    </row>
    <row r="177" spans="1:4" x14ac:dyDescent="0.2">
      <c r="A177" s="18" t="s">
        <v>325</v>
      </c>
      <c r="B177" s="16" t="s">
        <v>159</v>
      </c>
      <c r="C177" s="4"/>
      <c r="D177" s="4"/>
    </row>
    <row r="178" spans="1:4" x14ac:dyDescent="0.2">
      <c r="A178" s="18" t="s">
        <v>326</v>
      </c>
      <c r="B178" s="16" t="s">
        <v>118</v>
      </c>
      <c r="C178" s="4"/>
      <c r="D178" s="4"/>
    </row>
    <row r="179" spans="1:4" x14ac:dyDescent="0.2">
      <c r="A179" s="18" t="s">
        <v>327</v>
      </c>
      <c r="B179" s="16" t="s">
        <v>130</v>
      </c>
      <c r="C179" s="4"/>
      <c r="D179" s="4"/>
    </row>
    <row r="180" spans="1:4" x14ac:dyDescent="0.2">
      <c r="A180" s="18" t="s">
        <v>328</v>
      </c>
      <c r="B180" s="16" t="s">
        <v>125</v>
      </c>
      <c r="C180" s="4"/>
      <c r="D180" s="4"/>
    </row>
    <row r="181" spans="1:4" x14ac:dyDescent="0.2">
      <c r="A181" s="18" t="s">
        <v>329</v>
      </c>
      <c r="B181" s="16" t="s">
        <v>136</v>
      </c>
      <c r="C181" s="4"/>
      <c r="D181" s="4"/>
    </row>
    <row r="182" spans="1:4" x14ac:dyDescent="0.2">
      <c r="A182" s="18" t="s">
        <v>330</v>
      </c>
      <c r="B182" s="16" t="s">
        <v>136</v>
      </c>
      <c r="C182" s="4"/>
      <c r="D182" s="4"/>
    </row>
    <row r="183" spans="1:4" x14ac:dyDescent="0.2">
      <c r="A183" s="18" t="s">
        <v>331</v>
      </c>
      <c r="B183" s="16" t="s">
        <v>118</v>
      </c>
      <c r="C183" s="4"/>
      <c r="D183" s="4"/>
    </row>
    <row r="184" spans="1:4" x14ac:dyDescent="0.2">
      <c r="A184" s="18" t="s">
        <v>332</v>
      </c>
      <c r="B184" s="16" t="s">
        <v>159</v>
      </c>
      <c r="C184" s="4"/>
      <c r="D184" s="4"/>
    </row>
    <row r="185" spans="1:4" x14ac:dyDescent="0.2">
      <c r="A185" s="18" t="s">
        <v>178</v>
      </c>
      <c r="B185" s="16" t="s">
        <v>112</v>
      </c>
      <c r="C185" s="4"/>
      <c r="D185" s="4"/>
    </row>
    <row r="186" spans="1:4" x14ac:dyDescent="0.2">
      <c r="A186" s="18" t="s">
        <v>180</v>
      </c>
      <c r="B186" s="16" t="s">
        <v>159</v>
      </c>
      <c r="C186" s="4"/>
      <c r="D186" s="4"/>
    </row>
    <row r="187" spans="1:4" x14ac:dyDescent="0.2">
      <c r="A187" s="18" t="s">
        <v>333</v>
      </c>
      <c r="B187" s="16" t="s">
        <v>136</v>
      </c>
      <c r="C187" s="4"/>
      <c r="D187" s="4"/>
    </row>
    <row r="188" spans="1:4" x14ac:dyDescent="0.2">
      <c r="A188" s="18" t="s">
        <v>334</v>
      </c>
      <c r="B188" s="16" t="s">
        <v>117</v>
      </c>
      <c r="C188" s="4"/>
      <c r="D188" s="4"/>
    </row>
    <row r="189" spans="1:4" x14ac:dyDescent="0.2">
      <c r="A189" s="18" t="s">
        <v>335</v>
      </c>
      <c r="B189" s="16" t="s">
        <v>118</v>
      </c>
      <c r="C189" s="4"/>
      <c r="D189" s="4"/>
    </row>
    <row r="190" spans="1:4" x14ac:dyDescent="0.2">
      <c r="A190" s="18" t="s">
        <v>336</v>
      </c>
      <c r="B190" s="16" t="s">
        <v>136</v>
      </c>
      <c r="C190" s="4"/>
      <c r="D190" s="4"/>
    </row>
    <row r="191" spans="1:4" x14ac:dyDescent="0.2">
      <c r="A191" s="18" t="s">
        <v>337</v>
      </c>
      <c r="B191" s="16" t="s">
        <v>165</v>
      </c>
      <c r="C191" s="4"/>
      <c r="D191" s="4"/>
    </row>
    <row r="192" spans="1:4" x14ac:dyDescent="0.2">
      <c r="A192" s="18" t="s">
        <v>338</v>
      </c>
      <c r="B192" s="16" t="s">
        <v>112</v>
      </c>
      <c r="C192" s="4"/>
      <c r="D192" s="4"/>
    </row>
    <row r="193" spans="1:4" x14ac:dyDescent="0.2">
      <c r="A193" s="18" t="s">
        <v>339</v>
      </c>
      <c r="B193" s="16" t="s">
        <v>136</v>
      </c>
      <c r="C193" s="4"/>
      <c r="D193" s="4"/>
    </row>
    <row r="194" spans="1:4" x14ac:dyDescent="0.2">
      <c r="A194" s="18" t="s">
        <v>340</v>
      </c>
      <c r="B194" s="16" t="s">
        <v>171</v>
      </c>
      <c r="C194" s="4"/>
      <c r="D194" s="4"/>
    </row>
    <row r="195" spans="1:4" x14ac:dyDescent="0.2">
      <c r="A195" s="18" t="s">
        <v>341</v>
      </c>
      <c r="B195" s="16" t="s">
        <v>131</v>
      </c>
      <c r="C195" s="4"/>
      <c r="D195" s="4"/>
    </row>
    <row r="196" spans="1:4" x14ac:dyDescent="0.2">
      <c r="A196" s="18" t="s">
        <v>342</v>
      </c>
      <c r="B196" s="16" t="s">
        <v>112</v>
      </c>
      <c r="C196" s="4"/>
      <c r="D196" s="4"/>
    </row>
    <row r="197" spans="1:4" x14ac:dyDescent="0.2">
      <c r="A197" s="18" t="s">
        <v>343</v>
      </c>
      <c r="B197" s="16" t="s">
        <v>117</v>
      </c>
      <c r="C197" s="4"/>
      <c r="D197" s="4"/>
    </row>
    <row r="198" spans="1:4" x14ac:dyDescent="0.2">
      <c r="A198" s="18" t="s">
        <v>344</v>
      </c>
      <c r="B198" s="16" t="s">
        <v>125</v>
      </c>
      <c r="C198" s="4"/>
      <c r="D198" s="4"/>
    </row>
    <row r="199" spans="1:4" x14ac:dyDescent="0.2">
      <c r="A199" s="18" t="s">
        <v>345</v>
      </c>
      <c r="B199" s="16" t="s">
        <v>136</v>
      </c>
      <c r="C199" s="4"/>
      <c r="D199" s="4"/>
    </row>
    <row r="200" spans="1:4" x14ac:dyDescent="0.2">
      <c r="A200" s="18" t="s">
        <v>346</v>
      </c>
      <c r="B200" s="16" t="s">
        <v>168</v>
      </c>
      <c r="C200" s="4"/>
      <c r="D200" s="4"/>
    </row>
    <row r="201" spans="1:4" x14ac:dyDescent="0.2">
      <c r="A201" s="18" t="s">
        <v>181</v>
      </c>
      <c r="B201" s="16" t="s">
        <v>159</v>
      </c>
      <c r="C201" s="4"/>
      <c r="D201" s="4"/>
    </row>
    <row r="202" spans="1:4" x14ac:dyDescent="0.2">
      <c r="A202" s="18" t="s">
        <v>347</v>
      </c>
      <c r="B202" s="16" t="s">
        <v>130</v>
      </c>
      <c r="C202" s="4"/>
      <c r="D202" s="4"/>
    </row>
    <row r="203" spans="1:4" x14ac:dyDescent="0.2">
      <c r="A203" s="18" t="s">
        <v>183</v>
      </c>
      <c r="B203" s="16" t="s">
        <v>112</v>
      </c>
      <c r="C203" s="4"/>
      <c r="D203" s="4"/>
    </row>
    <row r="204" spans="1:4" x14ac:dyDescent="0.2">
      <c r="A204" s="18" t="s">
        <v>348</v>
      </c>
      <c r="B204" s="16" t="s">
        <v>118</v>
      </c>
      <c r="C204" s="4"/>
      <c r="D204" s="4"/>
    </row>
    <row r="205" spans="1:4" x14ac:dyDescent="0.2">
      <c r="A205" s="18" t="s">
        <v>349</v>
      </c>
      <c r="B205" s="16" t="s">
        <v>118</v>
      </c>
      <c r="C205" s="4"/>
      <c r="D205" s="4"/>
    </row>
    <row r="206" spans="1:4" x14ac:dyDescent="0.2">
      <c r="A206" s="18" t="s">
        <v>350</v>
      </c>
      <c r="B206" s="16" t="s">
        <v>118</v>
      </c>
      <c r="C206" s="4"/>
      <c r="D206" s="4"/>
    </row>
    <row r="207" spans="1:4" x14ac:dyDescent="0.2">
      <c r="A207" s="18" t="s">
        <v>351</v>
      </c>
      <c r="B207" s="16" t="s">
        <v>125</v>
      </c>
      <c r="C207" s="4"/>
      <c r="D207" s="4"/>
    </row>
    <row r="208" spans="1:4" x14ac:dyDescent="0.2">
      <c r="A208" s="18" t="s">
        <v>352</v>
      </c>
      <c r="B208" s="16" t="s">
        <v>168</v>
      </c>
      <c r="C208" s="4"/>
      <c r="D208" s="4"/>
    </row>
    <row r="209" spans="1:4" x14ac:dyDescent="0.2">
      <c r="A209" s="18" t="s">
        <v>353</v>
      </c>
      <c r="B209" s="16" t="s">
        <v>171</v>
      </c>
      <c r="C209" s="4"/>
      <c r="D209" s="4"/>
    </row>
    <row r="210" spans="1:4" x14ac:dyDescent="0.2">
      <c r="A210" s="18" t="s">
        <v>354</v>
      </c>
      <c r="B210" s="16" t="s">
        <v>130</v>
      </c>
      <c r="C210" s="4"/>
      <c r="D210" s="4"/>
    </row>
    <row r="211" spans="1:4" x14ac:dyDescent="0.2">
      <c r="A211" s="18" t="s">
        <v>355</v>
      </c>
      <c r="B211" s="16" t="s">
        <v>130</v>
      </c>
      <c r="C211" s="4"/>
      <c r="D211" s="4"/>
    </row>
    <row r="212" spans="1:4" x14ac:dyDescent="0.2">
      <c r="A212" s="18" t="s">
        <v>356</v>
      </c>
      <c r="B212" s="16" t="s">
        <v>118</v>
      </c>
      <c r="C212" s="4"/>
      <c r="D212" s="4"/>
    </row>
    <row r="213" spans="1:4" x14ac:dyDescent="0.2">
      <c r="A213" s="18" t="s">
        <v>357</v>
      </c>
      <c r="B213" s="16" t="s">
        <v>136</v>
      </c>
      <c r="C213" s="4"/>
      <c r="D213" s="4"/>
    </row>
    <row r="214" spans="1:4" x14ac:dyDescent="0.2">
      <c r="A214" s="18" t="s">
        <v>358</v>
      </c>
      <c r="B214" s="16" t="s">
        <v>112</v>
      </c>
      <c r="C214" s="4"/>
      <c r="D214" s="4"/>
    </row>
    <row r="215" spans="1:4" x14ac:dyDescent="0.2">
      <c r="A215" s="18" t="s">
        <v>359</v>
      </c>
      <c r="B215" s="16" t="s">
        <v>159</v>
      </c>
      <c r="C215" s="4"/>
      <c r="D215" s="4"/>
    </row>
    <row r="216" spans="1:4" x14ac:dyDescent="0.2">
      <c r="A216" s="18" t="s">
        <v>360</v>
      </c>
      <c r="B216" s="16" t="s">
        <v>141</v>
      </c>
      <c r="C216" s="4"/>
      <c r="D216" s="4"/>
    </row>
    <row r="217" spans="1:4" x14ac:dyDescent="0.2">
      <c r="A217" s="18" t="s">
        <v>361</v>
      </c>
      <c r="B217" s="16" t="s">
        <v>130</v>
      </c>
      <c r="C217" s="4"/>
      <c r="D217" s="4"/>
    </row>
    <row r="218" spans="1:4" x14ac:dyDescent="0.2">
      <c r="A218" s="18" t="s">
        <v>362</v>
      </c>
      <c r="B218" s="16" t="s">
        <v>171</v>
      </c>
      <c r="C218" s="4"/>
      <c r="D218" s="4"/>
    </row>
    <row r="219" spans="1:4" x14ac:dyDescent="0.2">
      <c r="A219" s="18" t="s">
        <v>363</v>
      </c>
      <c r="B219" s="16" t="s">
        <v>130</v>
      </c>
      <c r="C219" s="4"/>
      <c r="D219" s="4"/>
    </row>
    <row r="220" spans="1:4" x14ac:dyDescent="0.2">
      <c r="A220" s="18" t="s">
        <v>364</v>
      </c>
      <c r="B220" s="16" t="s">
        <v>171</v>
      </c>
      <c r="C220" s="4"/>
      <c r="D220" s="4"/>
    </row>
    <row r="221" spans="1:4" x14ac:dyDescent="0.2">
      <c r="A221" s="18" t="s">
        <v>365</v>
      </c>
      <c r="B221" s="16" t="s">
        <v>136</v>
      </c>
      <c r="C221" s="4"/>
      <c r="D221" s="4"/>
    </row>
    <row r="222" spans="1:4" x14ac:dyDescent="0.2">
      <c r="A222" s="18" t="s">
        <v>185</v>
      </c>
      <c r="B222" s="16" t="s">
        <v>159</v>
      </c>
      <c r="C222" s="4"/>
      <c r="D222" s="4"/>
    </row>
    <row r="223" spans="1:4" x14ac:dyDescent="0.2">
      <c r="A223" s="18" t="s">
        <v>366</v>
      </c>
      <c r="B223" s="16" t="s">
        <v>130</v>
      </c>
      <c r="C223" s="4"/>
      <c r="D223" s="4"/>
    </row>
    <row r="224" spans="1:4" x14ac:dyDescent="0.2">
      <c r="A224" s="18" t="s">
        <v>367</v>
      </c>
      <c r="B224" s="16" t="s">
        <v>117</v>
      </c>
      <c r="C224" s="4"/>
      <c r="D224" s="4"/>
    </row>
    <row r="225" spans="1:4" x14ac:dyDescent="0.2">
      <c r="A225" s="18" t="s">
        <v>368</v>
      </c>
      <c r="B225" s="16" t="s">
        <v>152</v>
      </c>
      <c r="C225" s="4"/>
      <c r="D225" s="4"/>
    </row>
    <row r="226" spans="1:4" x14ac:dyDescent="0.2">
      <c r="A226" s="18" t="s">
        <v>369</v>
      </c>
      <c r="B226" s="16" t="s">
        <v>130</v>
      </c>
      <c r="C226" s="4"/>
      <c r="D226" s="4"/>
    </row>
    <row r="227" spans="1:4" x14ac:dyDescent="0.2">
      <c r="A227" s="18" t="s">
        <v>187</v>
      </c>
      <c r="B227" s="16" t="s">
        <v>112</v>
      </c>
      <c r="C227" s="4"/>
      <c r="D227" s="4"/>
    </row>
    <row r="228" spans="1:4" x14ac:dyDescent="0.2">
      <c r="A228" s="18" t="s">
        <v>370</v>
      </c>
      <c r="B228" s="16" t="s">
        <v>171</v>
      </c>
      <c r="C228" s="4"/>
      <c r="D228" s="4"/>
    </row>
    <row r="229" spans="1:4" x14ac:dyDescent="0.2">
      <c r="A229" s="18" t="s">
        <v>371</v>
      </c>
      <c r="B229" s="16" t="s">
        <v>158</v>
      </c>
      <c r="C229" s="4"/>
      <c r="D229" s="4"/>
    </row>
    <row r="230" spans="1:4" x14ac:dyDescent="0.2">
      <c r="A230" s="18" t="s">
        <v>372</v>
      </c>
      <c r="B230" s="16" t="s">
        <v>118</v>
      </c>
      <c r="C230" s="4"/>
      <c r="D230" s="4"/>
    </row>
    <row r="231" spans="1:4" x14ac:dyDescent="0.2">
      <c r="A231" s="18" t="s">
        <v>373</v>
      </c>
      <c r="B231" s="16" t="s">
        <v>118</v>
      </c>
      <c r="C231" s="4"/>
      <c r="D231" s="4"/>
    </row>
    <row r="232" spans="1:4" x14ac:dyDescent="0.2">
      <c r="A232" s="18" t="s">
        <v>374</v>
      </c>
      <c r="B232" s="16" t="s">
        <v>112</v>
      </c>
      <c r="C232" s="4"/>
      <c r="D232" s="4"/>
    </row>
    <row r="233" spans="1:4" x14ac:dyDescent="0.2">
      <c r="A233" s="18" t="s">
        <v>375</v>
      </c>
      <c r="B233" s="16" t="s">
        <v>117</v>
      </c>
      <c r="C233" s="4"/>
      <c r="D233" s="4"/>
    </row>
    <row r="234" spans="1:4" x14ac:dyDescent="0.2">
      <c r="A234" s="18" t="s">
        <v>376</v>
      </c>
      <c r="B234" s="16" t="s">
        <v>131</v>
      </c>
      <c r="C234" s="4"/>
      <c r="D234" s="4"/>
    </row>
    <row r="235" spans="1:4" x14ac:dyDescent="0.2">
      <c r="A235" s="18" t="s">
        <v>377</v>
      </c>
      <c r="B235" s="16" t="s">
        <v>146</v>
      </c>
      <c r="C235" s="4"/>
      <c r="D235" s="4"/>
    </row>
    <row r="236" spans="1:4" x14ac:dyDescent="0.2">
      <c r="A236" s="18" t="s">
        <v>378</v>
      </c>
      <c r="B236" s="16" t="s">
        <v>112</v>
      </c>
      <c r="C236" s="4"/>
      <c r="D236" s="4"/>
    </row>
    <row r="237" spans="1:4" x14ac:dyDescent="0.2">
      <c r="A237" s="18" t="s">
        <v>379</v>
      </c>
      <c r="B237" s="16" t="s">
        <v>125</v>
      </c>
      <c r="C237" s="4"/>
      <c r="D237" s="4"/>
    </row>
    <row r="238" spans="1:4" x14ac:dyDescent="0.2">
      <c r="A238" s="18" t="s">
        <v>380</v>
      </c>
      <c r="B238" s="16" t="s">
        <v>126</v>
      </c>
      <c r="C238" s="4"/>
      <c r="D238" s="4"/>
    </row>
    <row r="239" spans="1:4" x14ac:dyDescent="0.2">
      <c r="A239" s="18" t="s">
        <v>149</v>
      </c>
      <c r="B239" s="16" t="s">
        <v>126</v>
      </c>
      <c r="C239" s="4"/>
      <c r="D239" s="4"/>
    </row>
    <row r="240" spans="1:4" x14ac:dyDescent="0.2">
      <c r="A240" s="18" t="s">
        <v>381</v>
      </c>
      <c r="B240" s="16" t="s">
        <v>117</v>
      </c>
      <c r="C240" s="4"/>
      <c r="D240" s="4"/>
    </row>
    <row r="241" spans="1:4" x14ac:dyDescent="0.2">
      <c r="A241" s="18" t="s">
        <v>382</v>
      </c>
      <c r="B241" s="16" t="s">
        <v>168</v>
      </c>
      <c r="C241" s="4"/>
      <c r="D241" s="4"/>
    </row>
    <row r="242" spans="1:4" x14ac:dyDescent="0.2">
      <c r="A242" s="18" t="s">
        <v>383</v>
      </c>
      <c r="B242" s="16" t="s">
        <v>146</v>
      </c>
      <c r="C242" s="4"/>
      <c r="D242" s="4"/>
    </row>
    <row r="243" spans="1:4" x14ac:dyDescent="0.2">
      <c r="A243" s="18" t="s">
        <v>384</v>
      </c>
      <c r="B243" s="16" t="s">
        <v>126</v>
      </c>
      <c r="C243" s="4"/>
      <c r="D243" s="4"/>
    </row>
    <row r="244" spans="1:4" x14ac:dyDescent="0.2">
      <c r="A244" s="18" t="s">
        <v>385</v>
      </c>
      <c r="B244" s="16" t="s">
        <v>136</v>
      </c>
      <c r="C244" s="4"/>
      <c r="D244" s="4"/>
    </row>
    <row r="245" spans="1:4" x14ac:dyDescent="0.2">
      <c r="A245" s="18" t="s">
        <v>386</v>
      </c>
      <c r="B245" s="16" t="s">
        <v>130</v>
      </c>
      <c r="C245" s="4"/>
      <c r="D245" s="4"/>
    </row>
    <row r="246" spans="1:4" x14ac:dyDescent="0.2">
      <c r="A246" s="18" t="s">
        <v>387</v>
      </c>
      <c r="B246" s="16" t="s">
        <v>130</v>
      </c>
      <c r="C246" s="4"/>
      <c r="D246" s="4"/>
    </row>
    <row r="247" spans="1:4" x14ac:dyDescent="0.2">
      <c r="A247" s="18" t="s">
        <v>388</v>
      </c>
      <c r="B247" s="16" t="s">
        <v>141</v>
      </c>
      <c r="C247" s="4"/>
      <c r="D247" s="4"/>
    </row>
    <row r="248" spans="1:4" x14ac:dyDescent="0.2">
      <c r="A248" s="18" t="s">
        <v>389</v>
      </c>
      <c r="B248" s="16" t="s">
        <v>158</v>
      </c>
      <c r="C248" s="4"/>
      <c r="D248" s="4"/>
    </row>
    <row r="249" spans="1:4" x14ac:dyDescent="0.2">
      <c r="A249" s="18" t="s">
        <v>390</v>
      </c>
      <c r="B249" s="16" t="s">
        <v>131</v>
      </c>
      <c r="C249" s="4"/>
      <c r="D249" s="4"/>
    </row>
    <row r="250" spans="1:4" x14ac:dyDescent="0.2">
      <c r="A250" s="18" t="s">
        <v>391</v>
      </c>
      <c r="B250" s="16" t="s">
        <v>117</v>
      </c>
      <c r="C250" s="4"/>
      <c r="D250" s="4"/>
    </row>
    <row r="251" spans="1:4" x14ac:dyDescent="0.2">
      <c r="A251" s="18" t="s">
        <v>190</v>
      </c>
      <c r="B251" s="16" t="s">
        <v>159</v>
      </c>
      <c r="C251" s="4"/>
      <c r="D251" s="4"/>
    </row>
    <row r="252" spans="1:4" x14ac:dyDescent="0.2">
      <c r="A252" s="18" t="s">
        <v>392</v>
      </c>
      <c r="B252" s="16" t="s">
        <v>112</v>
      </c>
      <c r="C252" s="4"/>
      <c r="D252" s="4"/>
    </row>
    <row r="253" spans="1:4" x14ac:dyDescent="0.2">
      <c r="A253" s="18" t="s">
        <v>393</v>
      </c>
      <c r="B253" s="16" t="s">
        <v>152</v>
      </c>
      <c r="C253" s="4"/>
      <c r="D253" s="4"/>
    </row>
    <row r="254" spans="1:4" x14ac:dyDescent="0.2">
      <c r="A254" s="18" t="s">
        <v>394</v>
      </c>
      <c r="B254" s="16" t="s">
        <v>130</v>
      </c>
      <c r="C254" s="4"/>
      <c r="D254" s="4"/>
    </row>
    <row r="255" spans="1:4" x14ac:dyDescent="0.2">
      <c r="A255" s="18" t="s">
        <v>395</v>
      </c>
      <c r="B255" s="16" t="s">
        <v>146</v>
      </c>
      <c r="C255" s="4"/>
      <c r="D255" s="4"/>
    </row>
    <row r="256" spans="1:4" x14ac:dyDescent="0.2">
      <c r="A256" s="19" t="s">
        <v>396</v>
      </c>
      <c r="B256" s="20" t="s">
        <v>146</v>
      </c>
      <c r="C256" s="4"/>
      <c r="D256" s="4"/>
    </row>
  </sheetData>
  <sheetProtection algorithmName="SHA-512" hashValue="Ki6S3zmOwf1bkuRDIk9lC9uNSO9uMlZX3sYMKIIL05ms6bbKpVGqobLf4CUtVGIYDtNpojJSV3LId11LYgpkgw==" saltValue="KTmilUs+QZcbEjvRMTiLNQ==" spinCount="100000" sheet="1" objects="1" scenarios="1" formatColumns="0" formatRows="0" selectLockedCells="1" autoFilter="0" selectUnlockedCells="1"/>
  <dataConsolidate link="1"/>
  <mergeCells count="3">
    <mergeCell ref="A1:F1"/>
    <mergeCell ref="L1:M1"/>
    <mergeCell ref="N1:O1"/>
  </mergeCells>
  <pageMargins left="0.25" right="0.25" top="1" bottom="0.5" header="0.3" footer="0.3"/>
  <pageSetup scale="88" orientation="portrait" r:id="rId1"/>
  <headerFooter scaleWithDoc="0">
    <oddHeader>&amp;C&amp;"Arial,Bold"Texas Commission on Environmental Quality
Form PI-1 General Application&amp;11
&amp;10&amp;A&amp;RDate: ____________
Permit #: ____________
Company: ____________</oddHeader>
    <oddFooter>&amp;CPage &amp;P&amp;LVersion 5.2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DCDC"/>
  </sheetPr>
  <dimension ref="A1:I167"/>
  <sheetViews>
    <sheetView showGridLines="0" tabSelected="1" topLeftCell="A49" zoomScaleNormal="100" workbookViewId="0">
      <selection activeCell="F63" sqref="F63:G63"/>
    </sheetView>
  </sheetViews>
  <sheetFormatPr defaultColWidth="0" defaultRowHeight="12.75" zeroHeight="1" x14ac:dyDescent="0.2"/>
  <cols>
    <col min="1" max="1" width="14.7109375" style="7" customWidth="1"/>
    <col min="2" max="2" width="16.42578125" style="7" customWidth="1"/>
    <col min="3" max="7" width="14.7109375" style="7" customWidth="1"/>
    <col min="8" max="8" width="50.7109375" style="9" customWidth="1"/>
    <col min="9" max="9" width="47.5703125" style="9" hidden="1" customWidth="1"/>
    <col min="10" max="16384" width="9.140625" style="9" hidden="1"/>
  </cols>
  <sheetData>
    <row r="1" spans="1:9" ht="6" customHeight="1" thickBot="1" x14ac:dyDescent="0.25">
      <c r="A1" s="208" t="s">
        <v>0</v>
      </c>
      <c r="B1" s="208"/>
      <c r="C1" s="208"/>
      <c r="D1" s="208"/>
      <c r="E1" s="208"/>
      <c r="F1" s="208"/>
      <c r="G1" s="208"/>
      <c r="H1" s="28"/>
    </row>
    <row r="2" spans="1:9" ht="18.75" thickBot="1" x14ac:dyDescent="0.25">
      <c r="A2" s="416" t="s">
        <v>888</v>
      </c>
      <c r="B2" s="417"/>
      <c r="C2" s="417"/>
      <c r="D2" s="417"/>
      <c r="E2" s="417"/>
      <c r="F2" s="417"/>
      <c r="G2" s="418"/>
      <c r="H2" s="41" t="s">
        <v>399</v>
      </c>
      <c r="I2" s="9" t="s">
        <v>577</v>
      </c>
    </row>
    <row r="3" spans="1:9" ht="65.099999999999994" customHeight="1" thickBot="1" x14ac:dyDescent="0.25">
      <c r="A3" s="419" t="s">
        <v>1042</v>
      </c>
      <c r="B3" s="420"/>
      <c r="C3" s="420"/>
      <c r="D3" s="420"/>
      <c r="E3" s="420"/>
      <c r="F3" s="420"/>
      <c r="G3" s="421"/>
      <c r="H3" s="147" t="s">
        <v>400</v>
      </c>
    </row>
    <row r="4" spans="1:9" s="8" customFormat="1" ht="13.5" thickBot="1" x14ac:dyDescent="0.25">
      <c r="A4" s="425" t="s">
        <v>561</v>
      </c>
      <c r="B4" s="426"/>
      <c r="C4" s="426"/>
      <c r="D4" s="426"/>
      <c r="E4" s="426"/>
      <c r="F4" s="426"/>
      <c r="G4" s="427"/>
      <c r="H4" s="32"/>
    </row>
    <row r="5" spans="1:9" ht="15" customHeight="1" thickBot="1" x14ac:dyDescent="0.25">
      <c r="A5" s="422" t="s">
        <v>3</v>
      </c>
      <c r="B5" s="423"/>
      <c r="C5" s="423"/>
      <c r="D5" s="423"/>
      <c r="E5" s="423"/>
      <c r="F5" s="423"/>
      <c r="G5" s="424"/>
      <c r="H5" s="148"/>
    </row>
    <row r="6" spans="1:9" ht="60.75" customHeight="1" thickBot="1" x14ac:dyDescent="0.25">
      <c r="A6" s="428" t="s">
        <v>413</v>
      </c>
      <c r="B6" s="429"/>
      <c r="C6" s="429"/>
      <c r="D6" s="429"/>
      <c r="E6" s="429"/>
      <c r="F6" s="429"/>
      <c r="G6" s="151" t="s">
        <v>1068</v>
      </c>
      <c r="H6" s="31"/>
      <c r="I6" s="9" t="s">
        <v>953</v>
      </c>
    </row>
    <row r="7" spans="1:9" ht="15" customHeight="1" x14ac:dyDescent="0.2">
      <c r="A7" s="345" t="s">
        <v>419</v>
      </c>
      <c r="B7" s="346"/>
      <c r="C7" s="346"/>
      <c r="D7" s="346"/>
      <c r="E7" s="346"/>
      <c r="F7" s="346"/>
      <c r="G7" s="347"/>
      <c r="H7" s="31"/>
    </row>
    <row r="8" spans="1:9" ht="89.25" customHeight="1" thickBot="1" x14ac:dyDescent="0.25">
      <c r="A8" s="413" t="s">
        <v>1030</v>
      </c>
      <c r="B8" s="414"/>
      <c r="C8" s="414"/>
      <c r="D8" s="414"/>
      <c r="E8" s="414"/>
      <c r="F8" s="414"/>
      <c r="G8" s="415"/>
      <c r="H8" s="31"/>
    </row>
    <row r="9" spans="1:9" ht="33" customHeight="1" thickTop="1" x14ac:dyDescent="0.2">
      <c r="A9" s="372" t="s">
        <v>414</v>
      </c>
      <c r="B9" s="373"/>
      <c r="C9" s="374"/>
      <c r="D9" s="430" t="s">
        <v>420</v>
      </c>
      <c r="E9" s="374"/>
      <c r="F9" s="35" t="s">
        <v>421</v>
      </c>
      <c r="G9" s="153" t="s">
        <v>441</v>
      </c>
      <c r="H9" s="31"/>
      <c r="I9" s="9" t="s">
        <v>584</v>
      </c>
    </row>
    <row r="10" spans="1:9" ht="14.25" x14ac:dyDescent="0.2">
      <c r="A10" s="442" t="s">
        <v>415</v>
      </c>
      <c r="B10" s="443"/>
      <c r="C10" s="444"/>
      <c r="D10" s="445" t="s">
        <v>1120</v>
      </c>
      <c r="E10" s="446"/>
      <c r="F10" s="207" t="s">
        <v>1121</v>
      </c>
      <c r="G10" s="154">
        <v>46279</v>
      </c>
      <c r="H10" s="31"/>
      <c r="I10" s="9" t="s">
        <v>951</v>
      </c>
    </row>
    <row r="11" spans="1:9" ht="28.5" customHeight="1" thickBot="1" x14ac:dyDescent="0.25">
      <c r="A11" s="434" t="s">
        <v>416</v>
      </c>
      <c r="B11" s="435"/>
      <c r="C11" s="436"/>
      <c r="D11" s="437"/>
      <c r="E11" s="438"/>
      <c r="F11" s="113"/>
      <c r="G11" s="155"/>
      <c r="H11" s="31"/>
      <c r="I11" s="9" t="s">
        <v>952</v>
      </c>
    </row>
    <row r="12" spans="1:9" ht="15" customHeight="1" x14ac:dyDescent="0.2">
      <c r="A12" s="447" t="s">
        <v>918</v>
      </c>
      <c r="B12" s="448"/>
      <c r="C12" s="448"/>
      <c r="D12" s="448"/>
      <c r="E12" s="448"/>
      <c r="F12" s="448"/>
      <c r="G12" s="449"/>
      <c r="H12" s="31"/>
      <c r="I12" s="9" t="s">
        <v>878</v>
      </c>
    </row>
    <row r="13" spans="1:9" ht="14.25" x14ac:dyDescent="0.2">
      <c r="A13" s="399" t="s">
        <v>1034</v>
      </c>
      <c r="B13" s="400"/>
      <c r="C13" s="400"/>
      <c r="D13" s="400"/>
      <c r="E13" s="400"/>
      <c r="F13" s="400"/>
      <c r="G13" s="156" t="s">
        <v>104</v>
      </c>
      <c r="H13" s="31"/>
      <c r="I13" s="9" t="s">
        <v>878</v>
      </c>
    </row>
    <row r="14" spans="1:9" ht="30" customHeight="1" x14ac:dyDescent="0.2">
      <c r="A14" s="399" t="s">
        <v>986</v>
      </c>
      <c r="B14" s="400"/>
      <c r="C14" s="400"/>
      <c r="D14" s="400"/>
      <c r="E14" s="400"/>
      <c r="F14" s="400"/>
      <c r="G14" s="157" t="s">
        <v>87</v>
      </c>
      <c r="H14" s="31"/>
      <c r="I14" s="9" t="s">
        <v>878</v>
      </c>
    </row>
    <row r="15" spans="1:9" ht="14.25" x14ac:dyDescent="0.2">
      <c r="A15" s="399" t="s">
        <v>987</v>
      </c>
      <c r="B15" s="400"/>
      <c r="C15" s="400"/>
      <c r="D15" s="400"/>
      <c r="E15" s="400"/>
      <c r="F15" s="400"/>
      <c r="G15" s="157" t="s">
        <v>87</v>
      </c>
      <c r="H15" s="31"/>
      <c r="I15" s="9" t="s">
        <v>878</v>
      </c>
    </row>
    <row r="16" spans="1:9" ht="14.25" x14ac:dyDescent="0.2">
      <c r="A16" s="399" t="s">
        <v>988</v>
      </c>
      <c r="B16" s="400"/>
      <c r="C16" s="400"/>
      <c r="D16" s="400"/>
      <c r="E16" s="400"/>
      <c r="F16" s="400"/>
      <c r="G16" s="157" t="s">
        <v>87</v>
      </c>
      <c r="H16" s="31"/>
      <c r="I16" s="9" t="s">
        <v>878</v>
      </c>
    </row>
    <row r="17" spans="1:9" ht="14.25" x14ac:dyDescent="0.2">
      <c r="A17" s="399" t="s">
        <v>876</v>
      </c>
      <c r="B17" s="400"/>
      <c r="C17" s="400"/>
      <c r="D17" s="400"/>
      <c r="E17" s="400"/>
      <c r="F17" s="400"/>
      <c r="G17" s="157" t="s">
        <v>87</v>
      </c>
      <c r="H17" s="31"/>
      <c r="I17" s="9" t="s">
        <v>878</v>
      </c>
    </row>
    <row r="18" spans="1:9" ht="14.25" x14ac:dyDescent="0.2">
      <c r="A18" s="399" t="s">
        <v>916</v>
      </c>
      <c r="B18" s="400"/>
      <c r="C18" s="400"/>
      <c r="D18" s="400"/>
      <c r="E18" s="400"/>
      <c r="F18" s="400"/>
      <c r="G18" s="157" t="s">
        <v>87</v>
      </c>
      <c r="H18" s="31"/>
      <c r="I18" s="9" t="s">
        <v>878</v>
      </c>
    </row>
    <row r="19" spans="1:9" ht="14.25" x14ac:dyDescent="0.2">
      <c r="A19" s="399" t="s">
        <v>917</v>
      </c>
      <c r="B19" s="400"/>
      <c r="C19" s="400"/>
      <c r="D19" s="400"/>
      <c r="E19" s="400"/>
      <c r="F19" s="400"/>
      <c r="G19" s="157" t="s">
        <v>87</v>
      </c>
      <c r="H19" s="31"/>
      <c r="I19" s="9" t="s">
        <v>878</v>
      </c>
    </row>
    <row r="20" spans="1:9" ht="14.25" x14ac:dyDescent="0.2">
      <c r="A20" s="399" t="s">
        <v>922</v>
      </c>
      <c r="B20" s="400"/>
      <c r="C20" s="400"/>
      <c r="D20" s="400"/>
      <c r="E20" s="400"/>
      <c r="F20" s="400"/>
      <c r="G20" s="157" t="s">
        <v>87</v>
      </c>
      <c r="H20" s="31"/>
      <c r="I20" s="9" t="s">
        <v>878</v>
      </c>
    </row>
    <row r="21" spans="1:9" ht="14.25" x14ac:dyDescent="0.2">
      <c r="A21" s="399" t="s">
        <v>923</v>
      </c>
      <c r="B21" s="400"/>
      <c r="C21" s="400"/>
      <c r="D21" s="400"/>
      <c r="E21" s="400"/>
      <c r="F21" s="400"/>
      <c r="G21" s="157" t="s">
        <v>87</v>
      </c>
      <c r="H21" s="31"/>
      <c r="I21" s="9" t="s">
        <v>878</v>
      </c>
    </row>
    <row r="22" spans="1:9" ht="14.25" x14ac:dyDescent="0.2">
      <c r="A22" s="399" t="s">
        <v>877</v>
      </c>
      <c r="B22" s="400"/>
      <c r="C22" s="400"/>
      <c r="D22" s="400"/>
      <c r="E22" s="400"/>
      <c r="F22" s="400"/>
      <c r="G22" s="157" t="s">
        <v>104</v>
      </c>
      <c r="H22" s="31"/>
      <c r="I22" s="9" t="s">
        <v>878</v>
      </c>
    </row>
    <row r="23" spans="1:9" ht="39" customHeight="1" thickBot="1" x14ac:dyDescent="0.25">
      <c r="A23" s="431" t="str">
        <f>IF(AND(G13="",G14="",G15="",G16="",G17="",G18="",G19="",G22="",G20="",G21=""),"",IF(G13="yes","This change of representation requires a completed PI-1S-CBP (this workbook), an application fee, and public notice (unless the project meets the public works requirements).",IF(OR(G14="Yes",G15="Yes",G16="Yes",G18="yes",G19="yes"),"This change of representation requires a completed PI-1S-CBP (this workbook) and an application fee (unless the project meets the public works requirements).","This change of representation requires a completed PI-1S-CBP (this workbook).")))</f>
        <v>This change of representation requires a completed PI-1S-CBP (this workbook), an application fee, and public notice (unless the project meets the public works requirements).</v>
      </c>
      <c r="B23" s="432"/>
      <c r="C23" s="432"/>
      <c r="D23" s="432"/>
      <c r="E23" s="432"/>
      <c r="F23" s="432"/>
      <c r="G23" s="433"/>
      <c r="H23" s="31"/>
      <c r="I23" s="9" t="s">
        <v>878</v>
      </c>
    </row>
    <row r="24" spans="1:9" ht="45.75" customHeight="1" x14ac:dyDescent="0.2">
      <c r="A24" s="399" t="s">
        <v>973</v>
      </c>
      <c r="B24" s="400"/>
      <c r="C24" s="400"/>
      <c r="D24" s="400"/>
      <c r="E24" s="400"/>
      <c r="F24" s="400"/>
      <c r="G24" s="152" t="s">
        <v>87</v>
      </c>
      <c r="H24" s="31"/>
      <c r="I24" s="9" t="s">
        <v>579</v>
      </c>
    </row>
    <row r="25" spans="1:9" ht="45.75" customHeight="1" x14ac:dyDescent="0.2">
      <c r="A25" s="399" t="s">
        <v>974</v>
      </c>
      <c r="B25" s="400"/>
      <c r="C25" s="400"/>
      <c r="D25" s="400"/>
      <c r="E25" s="400"/>
      <c r="F25" s="400"/>
      <c r="G25" s="152" t="s">
        <v>87</v>
      </c>
      <c r="H25" s="31"/>
      <c r="I25" s="9" t="s">
        <v>579</v>
      </c>
    </row>
    <row r="26" spans="1:9" ht="61.5" customHeight="1" thickBot="1" x14ac:dyDescent="0.25">
      <c r="A26" s="410" t="s">
        <v>975</v>
      </c>
      <c r="B26" s="411"/>
      <c r="C26" s="411"/>
      <c r="D26" s="411"/>
      <c r="E26" s="411"/>
      <c r="F26" s="411"/>
      <c r="G26" s="412"/>
      <c r="H26" s="31"/>
      <c r="I26" s="9" t="s">
        <v>580</v>
      </c>
    </row>
    <row r="27" spans="1:9" ht="14.25" customHeight="1" x14ac:dyDescent="0.2">
      <c r="A27" s="439" t="s">
        <v>966</v>
      </c>
      <c r="B27" s="440"/>
      <c r="C27" s="440"/>
      <c r="D27" s="440"/>
      <c r="E27" s="440"/>
      <c r="F27" s="440"/>
      <c r="G27" s="441"/>
      <c r="H27" s="31"/>
    </row>
    <row r="28" spans="1:9" ht="30" customHeight="1" x14ac:dyDescent="0.2">
      <c r="A28" s="401" t="s">
        <v>4</v>
      </c>
      <c r="B28" s="402"/>
      <c r="C28" s="402"/>
      <c r="D28" s="323" t="s">
        <v>1069</v>
      </c>
      <c r="E28" s="365"/>
      <c r="F28" s="365"/>
      <c r="G28" s="366"/>
      <c r="H28" s="31"/>
    </row>
    <row r="29" spans="1:9" ht="61.5" customHeight="1" x14ac:dyDescent="0.2">
      <c r="A29" s="456" t="s">
        <v>961</v>
      </c>
      <c r="B29" s="402"/>
      <c r="C29" s="402"/>
      <c r="D29" s="402"/>
      <c r="E29" s="402"/>
      <c r="F29" s="402"/>
      <c r="G29" s="457"/>
      <c r="H29" s="31"/>
    </row>
    <row r="30" spans="1:9" ht="15" customHeight="1" x14ac:dyDescent="0.2">
      <c r="A30" s="459" t="s">
        <v>405</v>
      </c>
      <c r="B30" s="460"/>
      <c r="C30" s="460"/>
      <c r="D30" s="460"/>
      <c r="E30" s="460"/>
      <c r="F30" s="460"/>
      <c r="G30" s="461"/>
      <c r="H30" s="31"/>
    </row>
    <row r="31" spans="1:9" ht="30" customHeight="1" thickBot="1" x14ac:dyDescent="0.25">
      <c r="A31" s="289" t="s">
        <v>5</v>
      </c>
      <c r="B31" s="290"/>
      <c r="C31" s="290"/>
      <c r="D31" s="340">
        <v>802279914</v>
      </c>
      <c r="E31" s="340"/>
      <c r="F31" s="340"/>
      <c r="G31" s="341"/>
      <c r="H31" s="31"/>
    </row>
    <row r="32" spans="1:9" ht="15" customHeight="1" x14ac:dyDescent="0.2">
      <c r="A32" s="407" t="s">
        <v>967</v>
      </c>
      <c r="B32" s="408"/>
      <c r="C32" s="408"/>
      <c r="D32" s="408"/>
      <c r="E32" s="408"/>
      <c r="F32" s="408"/>
      <c r="G32" s="409"/>
      <c r="H32" s="31"/>
    </row>
    <row r="33" spans="1:8" customFormat="1" ht="15" customHeight="1" x14ac:dyDescent="0.2">
      <c r="A33" s="401" t="s">
        <v>6</v>
      </c>
      <c r="B33" s="402"/>
      <c r="C33" s="286" t="s">
        <v>1070</v>
      </c>
      <c r="D33" s="287"/>
      <c r="E33" s="287"/>
      <c r="F33" s="287"/>
      <c r="G33" s="288"/>
      <c r="H33" s="31"/>
    </row>
    <row r="34" spans="1:8" customFormat="1" ht="15" customHeight="1" x14ac:dyDescent="0.2">
      <c r="A34" s="403" t="s">
        <v>7</v>
      </c>
      <c r="B34" s="404"/>
      <c r="C34" s="286" t="s">
        <v>1071</v>
      </c>
      <c r="D34" s="287"/>
      <c r="E34" s="287"/>
      <c r="F34" s="287"/>
      <c r="G34" s="288"/>
      <c r="H34" s="31"/>
    </row>
    <row r="35" spans="1:8" customFormat="1" ht="15" customHeight="1" x14ac:dyDescent="0.2">
      <c r="A35" s="401" t="s">
        <v>8</v>
      </c>
      <c r="B35" s="402"/>
      <c r="C35" s="286" t="s">
        <v>1072</v>
      </c>
      <c r="D35" s="287"/>
      <c r="E35" s="287"/>
      <c r="F35" s="287"/>
      <c r="G35" s="288"/>
      <c r="H35" s="31"/>
    </row>
    <row r="36" spans="1:8" customFormat="1" ht="15" customHeight="1" x14ac:dyDescent="0.2">
      <c r="A36" s="403" t="s">
        <v>9</v>
      </c>
      <c r="B36" s="404"/>
      <c r="C36" s="286" t="s">
        <v>1073</v>
      </c>
      <c r="D36" s="287"/>
      <c r="E36" s="287"/>
      <c r="F36" s="287"/>
      <c r="G36" s="288"/>
      <c r="H36" s="31"/>
    </row>
    <row r="37" spans="1:8" customFormat="1" ht="15" customHeight="1" x14ac:dyDescent="0.2">
      <c r="A37" s="403" t="s">
        <v>10</v>
      </c>
      <c r="B37" s="404"/>
      <c r="C37" s="286" t="s">
        <v>1074</v>
      </c>
      <c r="D37" s="287"/>
      <c r="E37" s="287"/>
      <c r="F37" s="287"/>
      <c r="G37" s="288"/>
      <c r="H37" s="31"/>
    </row>
    <row r="38" spans="1:8" customFormat="1" ht="15" customHeight="1" x14ac:dyDescent="0.2">
      <c r="A38" s="403" t="s">
        <v>11</v>
      </c>
      <c r="B38" s="404"/>
      <c r="C38" s="287"/>
      <c r="D38" s="287"/>
      <c r="E38" s="287"/>
      <c r="F38" s="287"/>
      <c r="G38" s="288"/>
      <c r="H38" s="31"/>
    </row>
    <row r="39" spans="1:8" customFormat="1" ht="15" customHeight="1" x14ac:dyDescent="0.2">
      <c r="A39" s="403" t="s">
        <v>12</v>
      </c>
      <c r="B39" s="404"/>
      <c r="C39" s="286" t="s">
        <v>1075</v>
      </c>
      <c r="D39" s="287"/>
      <c r="E39" s="287"/>
      <c r="F39" s="287"/>
      <c r="G39" s="288"/>
      <c r="H39" s="31"/>
    </row>
    <row r="40" spans="1:8" customFormat="1" ht="15" customHeight="1" x14ac:dyDescent="0.2">
      <c r="A40" s="401" t="s">
        <v>13</v>
      </c>
      <c r="B40" s="402"/>
      <c r="C40" s="286" t="s">
        <v>1076</v>
      </c>
      <c r="D40" s="287"/>
      <c r="E40" s="287"/>
      <c r="F40" s="287"/>
      <c r="G40" s="288"/>
      <c r="H40" s="31"/>
    </row>
    <row r="41" spans="1:8" customFormat="1" ht="15" customHeight="1" x14ac:dyDescent="0.2">
      <c r="A41" s="401" t="s">
        <v>14</v>
      </c>
      <c r="B41" s="402"/>
      <c r="C41" s="462">
        <v>78401</v>
      </c>
      <c r="D41" s="462"/>
      <c r="E41" s="462"/>
      <c r="F41" s="462"/>
      <c r="G41" s="463"/>
      <c r="H41" s="31"/>
    </row>
    <row r="42" spans="1:8" customFormat="1" ht="15" customHeight="1" x14ac:dyDescent="0.2">
      <c r="A42" s="403" t="s">
        <v>15</v>
      </c>
      <c r="B42" s="404"/>
      <c r="C42" s="514" t="s">
        <v>1077</v>
      </c>
      <c r="D42" s="514"/>
      <c r="E42" s="514"/>
      <c r="F42" s="514"/>
      <c r="G42" s="515"/>
      <c r="H42" s="31"/>
    </row>
    <row r="43" spans="1:8" customFormat="1" ht="15" customHeight="1" x14ac:dyDescent="0.2">
      <c r="A43" s="403" t="s">
        <v>16</v>
      </c>
      <c r="B43" s="404"/>
      <c r="C43" s="514" t="s">
        <v>1078</v>
      </c>
      <c r="D43" s="514"/>
      <c r="E43" s="514"/>
      <c r="F43" s="514"/>
      <c r="G43" s="515"/>
      <c r="H43" s="31"/>
    </row>
    <row r="44" spans="1:8" customFormat="1" ht="14.25" x14ac:dyDescent="0.2">
      <c r="A44" s="518" t="s">
        <v>17</v>
      </c>
      <c r="B44" s="519"/>
      <c r="C44" s="516" t="s">
        <v>1079</v>
      </c>
      <c r="D44" s="286"/>
      <c r="E44" s="286"/>
      <c r="F44" s="286"/>
      <c r="G44" s="517"/>
      <c r="H44" s="31"/>
    </row>
    <row r="45" spans="1:8" customFormat="1" ht="45.75" customHeight="1" thickBot="1" x14ac:dyDescent="0.25">
      <c r="A45" s="388" t="s">
        <v>962</v>
      </c>
      <c r="B45" s="389"/>
      <c r="C45" s="389"/>
      <c r="D45" s="389"/>
      <c r="E45" s="389"/>
      <c r="F45" s="389"/>
      <c r="G45" s="458"/>
      <c r="H45" s="31"/>
    </row>
    <row r="46" spans="1:8" ht="44.25" customHeight="1" x14ac:dyDescent="0.2">
      <c r="A46" s="297" t="s">
        <v>968</v>
      </c>
      <c r="B46" s="298"/>
      <c r="C46" s="298"/>
      <c r="D46" s="298"/>
      <c r="E46" s="298"/>
      <c r="F46" s="298"/>
      <c r="G46" s="299"/>
      <c r="H46" s="31"/>
    </row>
    <row r="47" spans="1:8" customFormat="1" ht="15" customHeight="1" x14ac:dyDescent="0.2">
      <c r="A47" s="496" t="s">
        <v>6</v>
      </c>
      <c r="B47" s="497"/>
      <c r="C47" s="476" t="s">
        <v>1070</v>
      </c>
      <c r="D47" s="287"/>
      <c r="E47" s="287"/>
      <c r="F47" s="287"/>
      <c r="G47" s="288"/>
      <c r="H47" s="31"/>
    </row>
    <row r="48" spans="1:8" customFormat="1" ht="15" customHeight="1" x14ac:dyDescent="0.2">
      <c r="A48" s="380" t="s">
        <v>7</v>
      </c>
      <c r="B48" s="381"/>
      <c r="C48" s="476" t="s">
        <v>1071</v>
      </c>
      <c r="D48" s="287"/>
      <c r="E48" s="287"/>
      <c r="F48" s="287"/>
      <c r="G48" s="288"/>
      <c r="H48" s="31"/>
    </row>
    <row r="49" spans="1:8" customFormat="1" ht="15" customHeight="1" x14ac:dyDescent="0.2">
      <c r="A49" s="496" t="s">
        <v>8</v>
      </c>
      <c r="B49" s="497"/>
      <c r="C49" s="476" t="s">
        <v>1072</v>
      </c>
      <c r="D49" s="287"/>
      <c r="E49" s="287"/>
      <c r="F49" s="287"/>
      <c r="G49" s="288"/>
      <c r="H49" s="31"/>
    </row>
    <row r="50" spans="1:8" customFormat="1" ht="15" customHeight="1" x14ac:dyDescent="0.2">
      <c r="A50" s="380" t="s">
        <v>9</v>
      </c>
      <c r="B50" s="381"/>
      <c r="C50" s="287" t="s">
        <v>1073</v>
      </c>
      <c r="D50" s="287"/>
      <c r="E50" s="287"/>
      <c r="F50" s="287"/>
      <c r="G50" s="288"/>
      <c r="H50" s="31"/>
    </row>
    <row r="51" spans="1:8" customFormat="1" ht="15" customHeight="1" x14ac:dyDescent="0.2">
      <c r="A51" s="380" t="s">
        <v>4</v>
      </c>
      <c r="B51" s="381"/>
      <c r="C51" s="286" t="s">
        <v>1069</v>
      </c>
      <c r="D51" s="287"/>
      <c r="E51" s="287"/>
      <c r="F51" s="287"/>
      <c r="G51" s="288"/>
      <c r="H51" s="31"/>
    </row>
    <row r="52" spans="1:8" customFormat="1" ht="15" customHeight="1" x14ac:dyDescent="0.2">
      <c r="A52" s="380" t="s">
        <v>10</v>
      </c>
      <c r="B52" s="381"/>
      <c r="C52" s="287" t="s">
        <v>1074</v>
      </c>
      <c r="D52" s="287"/>
      <c r="E52" s="287"/>
      <c r="F52" s="287"/>
      <c r="G52" s="288"/>
      <c r="H52" s="31"/>
    </row>
    <row r="53" spans="1:8" customFormat="1" ht="15" customHeight="1" x14ac:dyDescent="0.2">
      <c r="A53" s="380" t="s">
        <v>11</v>
      </c>
      <c r="B53" s="381"/>
      <c r="C53" s="287"/>
      <c r="D53" s="287"/>
      <c r="E53" s="287"/>
      <c r="F53" s="287"/>
      <c r="G53" s="288"/>
      <c r="H53" s="31"/>
    </row>
    <row r="54" spans="1:8" customFormat="1" ht="15" customHeight="1" x14ac:dyDescent="0.2">
      <c r="A54" s="380" t="s">
        <v>12</v>
      </c>
      <c r="B54" s="381"/>
      <c r="C54" s="287" t="s">
        <v>1075</v>
      </c>
      <c r="D54" s="287"/>
      <c r="E54" s="287"/>
      <c r="F54" s="287"/>
      <c r="G54" s="288"/>
      <c r="H54" s="31"/>
    </row>
    <row r="55" spans="1:8" customFormat="1" ht="15" customHeight="1" x14ac:dyDescent="0.2">
      <c r="A55" s="496" t="s">
        <v>13</v>
      </c>
      <c r="B55" s="497"/>
      <c r="C55" s="287" t="s">
        <v>1076</v>
      </c>
      <c r="D55" s="287"/>
      <c r="E55" s="287"/>
      <c r="F55" s="287"/>
      <c r="G55" s="288"/>
      <c r="H55" s="31"/>
    </row>
    <row r="56" spans="1:8" customFormat="1" ht="15" customHeight="1" x14ac:dyDescent="0.2">
      <c r="A56" s="496" t="s">
        <v>14</v>
      </c>
      <c r="B56" s="497"/>
      <c r="C56" s="462">
        <v>78401</v>
      </c>
      <c r="D56" s="462"/>
      <c r="E56" s="462"/>
      <c r="F56" s="462"/>
      <c r="G56" s="463"/>
      <c r="H56" s="31"/>
    </row>
    <row r="57" spans="1:8" customFormat="1" ht="15" customHeight="1" x14ac:dyDescent="0.2">
      <c r="A57" s="380" t="s">
        <v>15</v>
      </c>
      <c r="B57" s="381"/>
      <c r="C57" s="512" t="s">
        <v>1077</v>
      </c>
      <c r="D57" s="512"/>
      <c r="E57" s="512"/>
      <c r="F57" s="512"/>
      <c r="G57" s="513"/>
      <c r="H57" s="31"/>
    </row>
    <row r="58" spans="1:8" customFormat="1" ht="15" customHeight="1" x14ac:dyDescent="0.2">
      <c r="A58" s="380" t="s">
        <v>16</v>
      </c>
      <c r="B58" s="381"/>
      <c r="C58" s="405" t="s">
        <v>1078</v>
      </c>
      <c r="D58" s="405"/>
      <c r="E58" s="405"/>
      <c r="F58" s="405"/>
      <c r="G58" s="406"/>
      <c r="H58" s="31"/>
    </row>
    <row r="59" spans="1:8" customFormat="1" ht="15" customHeight="1" thickBot="1" x14ac:dyDescent="0.25">
      <c r="A59" s="397" t="s">
        <v>17</v>
      </c>
      <c r="B59" s="398"/>
      <c r="C59" s="293" t="s">
        <v>1079</v>
      </c>
      <c r="D59" s="294"/>
      <c r="E59" s="294"/>
      <c r="F59" s="294"/>
      <c r="G59" s="295"/>
      <c r="H59" s="31"/>
    </row>
    <row r="60" spans="1:8" ht="15" customHeight="1" x14ac:dyDescent="0.2">
      <c r="A60" s="394" t="s">
        <v>972</v>
      </c>
      <c r="B60" s="395"/>
      <c r="C60" s="395"/>
      <c r="D60" s="395"/>
      <c r="E60" s="395"/>
      <c r="F60" s="395"/>
      <c r="G60" s="396"/>
      <c r="H60" s="31"/>
    </row>
    <row r="61" spans="1:8" ht="58.5" customHeight="1" x14ac:dyDescent="0.2">
      <c r="A61" s="464" t="s">
        <v>18</v>
      </c>
      <c r="B61" s="465"/>
      <c r="C61" s="465"/>
      <c r="D61" s="465"/>
      <c r="E61" s="465"/>
      <c r="F61" s="465"/>
      <c r="G61" s="466"/>
      <c r="H61" s="31"/>
    </row>
    <row r="62" spans="1:8" ht="45" customHeight="1" x14ac:dyDescent="0.2">
      <c r="A62" s="379" t="s">
        <v>19</v>
      </c>
      <c r="B62" s="306"/>
      <c r="C62" s="306"/>
      <c r="D62" s="306"/>
      <c r="E62" s="306"/>
      <c r="F62" s="467" t="s">
        <v>1105</v>
      </c>
      <c r="G62" s="309"/>
      <c r="H62" s="31"/>
    </row>
    <row r="63" spans="1:8" ht="75" customHeight="1" thickBot="1" x14ac:dyDescent="0.25">
      <c r="A63" s="509" t="s">
        <v>20</v>
      </c>
      <c r="B63" s="290"/>
      <c r="C63" s="290"/>
      <c r="D63" s="290"/>
      <c r="E63" s="290"/>
      <c r="F63" s="378"/>
      <c r="G63" s="295"/>
      <c r="H63" s="31"/>
    </row>
    <row r="64" spans="1:8" ht="15" customHeight="1" thickBot="1" x14ac:dyDescent="0.25">
      <c r="A64" s="382" t="s">
        <v>21</v>
      </c>
      <c r="B64" s="383"/>
      <c r="C64" s="383"/>
      <c r="D64" s="383"/>
      <c r="E64" s="383"/>
      <c r="F64" s="383"/>
      <c r="G64" s="384"/>
      <c r="H64" s="31"/>
    </row>
    <row r="65" spans="1:9" ht="15" customHeight="1" thickBot="1" x14ac:dyDescent="0.25">
      <c r="A65" s="471" t="s">
        <v>22</v>
      </c>
      <c r="B65" s="472"/>
      <c r="C65" s="472"/>
      <c r="D65" s="472"/>
      <c r="E65" s="472"/>
      <c r="F65" s="472"/>
      <c r="G65" s="473"/>
      <c r="H65" s="31"/>
    </row>
    <row r="66" spans="1:9" ht="75" customHeight="1" x14ac:dyDescent="0.2">
      <c r="A66" s="291" t="s">
        <v>984</v>
      </c>
      <c r="B66" s="292"/>
      <c r="C66" s="292"/>
      <c r="D66" s="292"/>
      <c r="E66" s="292"/>
      <c r="F66" s="292"/>
      <c r="G66" s="171" t="s">
        <v>87</v>
      </c>
      <c r="H66" s="31"/>
    </row>
    <row r="67" spans="1:9" ht="15" customHeight="1" thickBot="1" x14ac:dyDescent="0.25">
      <c r="A67" s="501" t="s">
        <v>406</v>
      </c>
      <c r="B67" s="502"/>
      <c r="C67" s="502"/>
      <c r="D67" s="502"/>
      <c r="E67" s="502"/>
      <c r="F67" s="502"/>
      <c r="G67" s="503"/>
      <c r="H67" s="31"/>
    </row>
    <row r="68" spans="1:9" ht="15" customHeight="1" thickBot="1" x14ac:dyDescent="0.25">
      <c r="A68" s="360" t="s">
        <v>21</v>
      </c>
      <c r="B68" s="361"/>
      <c r="C68" s="361"/>
      <c r="D68" s="361"/>
      <c r="E68" s="361"/>
      <c r="F68" s="361"/>
      <c r="G68" s="362"/>
      <c r="H68" s="31"/>
    </row>
    <row r="69" spans="1:9" ht="15" customHeight="1" thickBot="1" x14ac:dyDescent="0.25">
      <c r="A69" s="498" t="s">
        <v>963</v>
      </c>
      <c r="B69" s="499"/>
      <c r="C69" s="499"/>
      <c r="D69" s="499"/>
      <c r="E69" s="499"/>
      <c r="F69" s="499"/>
      <c r="G69" s="500"/>
      <c r="H69" s="31"/>
    </row>
    <row r="70" spans="1:9" ht="15" customHeight="1" x14ac:dyDescent="0.2">
      <c r="A70" s="439" t="s">
        <v>969</v>
      </c>
      <c r="B70" s="440"/>
      <c r="C70" s="440"/>
      <c r="D70" s="440"/>
      <c r="E70" s="440"/>
      <c r="F70" s="440"/>
      <c r="G70" s="441"/>
      <c r="H70" s="31"/>
    </row>
    <row r="71" spans="1:9" ht="31.5" customHeight="1" x14ac:dyDescent="0.2">
      <c r="A71" s="305" t="s">
        <v>1026</v>
      </c>
      <c r="B71" s="387"/>
      <c r="C71" s="387"/>
      <c r="D71" s="387"/>
      <c r="E71" s="387"/>
      <c r="F71" s="387"/>
      <c r="G71" s="158" t="s">
        <v>87</v>
      </c>
      <c r="H71" s="31"/>
    </row>
    <row r="72" spans="1:9" ht="43.5" customHeight="1" x14ac:dyDescent="0.2">
      <c r="A72" s="456" t="s">
        <v>423</v>
      </c>
      <c r="B72" s="504"/>
      <c r="C72" s="504"/>
      <c r="D72" s="504"/>
      <c r="E72" s="504"/>
      <c r="F72" s="504"/>
      <c r="G72" s="505"/>
      <c r="H72" s="31"/>
      <c r="I72" s="28" t="s">
        <v>586</v>
      </c>
    </row>
    <row r="73" spans="1:9" ht="15" x14ac:dyDescent="0.2">
      <c r="A73" s="506" t="s">
        <v>424</v>
      </c>
      <c r="B73" s="507"/>
      <c r="C73" s="507"/>
      <c r="D73" s="507" t="s">
        <v>422</v>
      </c>
      <c r="E73" s="507"/>
      <c r="F73" s="507"/>
      <c r="G73" s="508"/>
      <c r="H73" s="31"/>
    </row>
    <row r="74" spans="1:9" ht="14.25" x14ac:dyDescent="0.2">
      <c r="A74" s="377"/>
      <c r="B74" s="286"/>
      <c r="C74" s="286"/>
      <c r="D74" s="385"/>
      <c r="E74" s="385"/>
      <c r="F74" s="385"/>
      <c r="G74" s="386"/>
      <c r="H74" s="31"/>
    </row>
    <row r="75" spans="1:9" ht="14.25" x14ac:dyDescent="0.2">
      <c r="A75" s="377"/>
      <c r="B75" s="286"/>
      <c r="C75" s="286"/>
      <c r="D75" s="385"/>
      <c r="E75" s="385"/>
      <c r="F75" s="385"/>
      <c r="G75" s="386"/>
      <c r="H75" s="31"/>
    </row>
    <row r="76" spans="1:9" ht="15" thickBot="1" x14ac:dyDescent="0.25">
      <c r="A76" s="510"/>
      <c r="B76" s="511"/>
      <c r="C76" s="511"/>
      <c r="D76" s="375"/>
      <c r="E76" s="375"/>
      <c r="F76" s="375"/>
      <c r="G76" s="376"/>
      <c r="H76" s="31"/>
    </row>
    <row r="77" spans="1:9" ht="15" customHeight="1" x14ac:dyDescent="0.2">
      <c r="A77" s="325" t="s">
        <v>970</v>
      </c>
      <c r="B77" s="326"/>
      <c r="C77" s="326"/>
      <c r="D77" s="326"/>
      <c r="E77" s="326"/>
      <c r="F77" s="326"/>
      <c r="G77" s="327"/>
      <c r="H77" s="31"/>
    </row>
    <row r="78" spans="1:9" ht="15" customHeight="1" x14ac:dyDescent="0.2">
      <c r="A78" s="305" t="s">
        <v>425</v>
      </c>
      <c r="B78" s="387"/>
      <c r="C78" s="387"/>
      <c r="D78" s="387"/>
      <c r="E78" s="387"/>
      <c r="F78" s="387"/>
      <c r="G78" s="158" t="s">
        <v>87</v>
      </c>
      <c r="H78" s="31"/>
    </row>
    <row r="79" spans="1:9" ht="43.5" customHeight="1" thickBot="1" x14ac:dyDescent="0.25">
      <c r="A79" s="388" t="s">
        <v>426</v>
      </c>
      <c r="B79" s="389"/>
      <c r="C79" s="389"/>
      <c r="D79" s="390"/>
      <c r="E79" s="390"/>
      <c r="F79" s="390"/>
      <c r="G79" s="391"/>
      <c r="H79" s="31"/>
      <c r="I79" s="28" t="s">
        <v>585</v>
      </c>
    </row>
    <row r="80" spans="1:9" ht="15" customHeight="1" x14ac:dyDescent="0.2">
      <c r="A80" s="297" t="s">
        <v>971</v>
      </c>
      <c r="B80" s="298"/>
      <c r="C80" s="298"/>
      <c r="D80" s="298"/>
      <c r="E80" s="298"/>
      <c r="F80" s="298"/>
      <c r="G80" s="299"/>
      <c r="H80" s="31"/>
    </row>
    <row r="81" spans="1:8" ht="30" customHeight="1" x14ac:dyDescent="0.2">
      <c r="A81" s="328" t="s">
        <v>23</v>
      </c>
      <c r="B81" s="306"/>
      <c r="C81" s="306"/>
      <c r="D81" s="306"/>
      <c r="E81" s="306"/>
      <c r="F81" s="306"/>
      <c r="G81" s="131" t="s">
        <v>87</v>
      </c>
      <c r="H81" s="31"/>
    </row>
    <row r="82" spans="1:8" ht="15" customHeight="1" x14ac:dyDescent="0.2">
      <c r="A82" s="328" t="s">
        <v>24</v>
      </c>
      <c r="B82" s="306"/>
      <c r="C82" s="306"/>
      <c r="D82" s="306"/>
      <c r="E82" s="306"/>
      <c r="F82" s="306"/>
      <c r="G82" s="158"/>
      <c r="H82" s="31"/>
    </row>
    <row r="83" spans="1:8" ht="60" customHeight="1" thickBot="1" x14ac:dyDescent="0.25">
      <c r="A83" s="474" t="s">
        <v>25</v>
      </c>
      <c r="B83" s="475"/>
      <c r="C83" s="475"/>
      <c r="D83" s="392"/>
      <c r="E83" s="392"/>
      <c r="F83" s="392"/>
      <c r="G83" s="393"/>
      <c r="H83" s="31"/>
    </row>
    <row r="84" spans="1:8" ht="15" customHeight="1" thickBot="1" x14ac:dyDescent="0.25">
      <c r="A84" s="360" t="s">
        <v>21</v>
      </c>
      <c r="B84" s="361"/>
      <c r="C84" s="361"/>
      <c r="D84" s="361"/>
      <c r="E84" s="361"/>
      <c r="F84" s="361"/>
      <c r="G84" s="362"/>
      <c r="H84" s="31"/>
    </row>
    <row r="85" spans="1:8" ht="15" customHeight="1" thickBot="1" x14ac:dyDescent="0.25">
      <c r="A85" s="300" t="s">
        <v>26</v>
      </c>
      <c r="B85" s="301"/>
      <c r="C85" s="301"/>
      <c r="D85" s="301"/>
      <c r="E85" s="301"/>
      <c r="F85" s="301"/>
      <c r="G85" s="302"/>
      <c r="H85" s="31"/>
    </row>
    <row r="86" spans="1:8" ht="15" customHeight="1" x14ac:dyDescent="0.2">
      <c r="A86" s="325" t="s">
        <v>27</v>
      </c>
      <c r="B86" s="326"/>
      <c r="C86" s="326"/>
      <c r="D86" s="326"/>
      <c r="E86" s="326"/>
      <c r="F86" s="326"/>
      <c r="G86" s="327"/>
      <c r="H86" s="31"/>
    </row>
    <row r="87" spans="1:8" ht="30" customHeight="1" x14ac:dyDescent="0.2">
      <c r="A87" s="328" t="s">
        <v>28</v>
      </c>
      <c r="B87" s="306"/>
      <c r="C87" s="306"/>
      <c r="D87" s="286" t="s">
        <v>328</v>
      </c>
      <c r="E87" s="287"/>
      <c r="F87" s="287"/>
      <c r="G87" s="288"/>
      <c r="H87" s="31"/>
    </row>
    <row r="88" spans="1:8" ht="15.75" customHeight="1" x14ac:dyDescent="0.2">
      <c r="A88" s="328" t="s">
        <v>30</v>
      </c>
      <c r="B88" s="306"/>
      <c r="C88" s="306"/>
      <c r="D88" s="402" t="str">
        <f>IF(D87="","Select a county above.",VLOOKUP(D87,Reference!A3:B256,2,FALSE))</f>
        <v>Region 14</v>
      </c>
      <c r="E88" s="402"/>
      <c r="F88" s="402"/>
      <c r="G88" s="457"/>
      <c r="H88" s="31"/>
    </row>
    <row r="89" spans="1:8" ht="15" customHeight="1" x14ac:dyDescent="0.2">
      <c r="A89" s="328" t="s">
        <v>31</v>
      </c>
      <c r="B89" s="306"/>
      <c r="C89" s="306"/>
      <c r="D89" s="286" t="s">
        <v>1080</v>
      </c>
      <c r="E89" s="287"/>
      <c r="F89" s="287"/>
      <c r="G89" s="288"/>
      <c r="H89" s="31"/>
    </row>
    <row r="90" spans="1:8" ht="45" customHeight="1" x14ac:dyDescent="0.2">
      <c r="A90" s="328" t="s">
        <v>32</v>
      </c>
      <c r="B90" s="306"/>
      <c r="C90" s="306"/>
      <c r="D90" s="286" t="s">
        <v>1081</v>
      </c>
      <c r="E90" s="287"/>
      <c r="F90" s="287"/>
      <c r="G90" s="288"/>
      <c r="H90" s="31"/>
    </row>
    <row r="91" spans="1:8" ht="45" customHeight="1" x14ac:dyDescent="0.2">
      <c r="A91" s="328" t="s">
        <v>33</v>
      </c>
      <c r="B91" s="306"/>
      <c r="C91" s="306"/>
      <c r="D91" s="287">
        <v>78380</v>
      </c>
      <c r="E91" s="287"/>
      <c r="F91" s="287"/>
      <c r="G91" s="288"/>
      <c r="H91" s="31"/>
    </row>
    <row r="92" spans="1:8" ht="75" customHeight="1" x14ac:dyDescent="0.2">
      <c r="A92" s="328" t="s">
        <v>34</v>
      </c>
      <c r="B92" s="306"/>
      <c r="C92" s="306"/>
      <c r="D92" s="286" t="s">
        <v>1082</v>
      </c>
      <c r="E92" s="287"/>
      <c r="F92" s="287"/>
      <c r="G92" s="288"/>
      <c r="H92" s="31"/>
    </row>
    <row r="93" spans="1:8" ht="14.25" customHeight="1" x14ac:dyDescent="0.2">
      <c r="A93" s="482" t="s">
        <v>35</v>
      </c>
      <c r="B93" s="483"/>
      <c r="C93" s="483"/>
      <c r="D93" s="483"/>
      <c r="E93" s="483"/>
      <c r="F93" s="483"/>
      <c r="G93" s="531"/>
      <c r="H93" s="31"/>
    </row>
    <row r="94" spans="1:8" ht="15" customHeight="1" x14ac:dyDescent="0.2">
      <c r="A94" s="532" t="s">
        <v>550</v>
      </c>
      <c r="B94" s="314"/>
      <c r="C94" s="315"/>
      <c r="D94" s="342" t="s">
        <v>1106</v>
      </c>
      <c r="E94" s="343"/>
      <c r="F94" s="343"/>
      <c r="G94" s="344"/>
      <c r="H94" s="31"/>
    </row>
    <row r="95" spans="1:8" ht="90" customHeight="1" x14ac:dyDescent="0.2">
      <c r="A95" s="310" t="s">
        <v>36</v>
      </c>
      <c r="B95" s="311"/>
      <c r="C95" s="312"/>
      <c r="D95" s="467" t="s">
        <v>1127</v>
      </c>
      <c r="E95" s="308"/>
      <c r="F95" s="308"/>
      <c r="G95" s="309"/>
      <c r="H95" s="31"/>
    </row>
    <row r="96" spans="1:8" ht="30" customHeight="1" x14ac:dyDescent="0.2">
      <c r="A96" s="310" t="s">
        <v>1035</v>
      </c>
      <c r="B96" s="311"/>
      <c r="C96" s="312"/>
      <c r="D96" s="467" t="s">
        <v>87</v>
      </c>
      <c r="E96" s="308"/>
      <c r="F96" s="308"/>
      <c r="G96" s="309"/>
      <c r="H96" s="31"/>
    </row>
    <row r="97" spans="1:9" ht="30" customHeight="1" thickBot="1" x14ac:dyDescent="0.25">
      <c r="A97" s="453" t="s">
        <v>37</v>
      </c>
      <c r="B97" s="454"/>
      <c r="C97" s="455"/>
      <c r="D97" s="357" t="s">
        <v>87</v>
      </c>
      <c r="E97" s="358"/>
      <c r="F97" s="358"/>
      <c r="G97" s="359"/>
      <c r="H97" s="31"/>
    </row>
    <row r="98" spans="1:9" ht="15" customHeight="1" x14ac:dyDescent="0.2">
      <c r="A98" s="297" t="s">
        <v>440</v>
      </c>
      <c r="B98" s="298"/>
      <c r="C98" s="298"/>
      <c r="D98" s="298"/>
      <c r="E98" s="298"/>
      <c r="F98" s="298"/>
      <c r="G98" s="299"/>
      <c r="H98" s="31"/>
      <c r="I98" s="9" t="s">
        <v>581</v>
      </c>
    </row>
    <row r="99" spans="1:9" ht="14.25" x14ac:dyDescent="0.2">
      <c r="A99" s="305" t="s">
        <v>427</v>
      </c>
      <c r="B99" s="306"/>
      <c r="C99" s="306"/>
      <c r="D99" s="286" t="s">
        <v>435</v>
      </c>
      <c r="E99" s="287"/>
      <c r="F99" s="287"/>
      <c r="G99" s="288"/>
      <c r="H99" s="31"/>
    </row>
    <row r="100" spans="1:9" ht="30" customHeight="1" x14ac:dyDescent="0.2">
      <c r="A100" s="310" t="s">
        <v>857</v>
      </c>
      <c r="B100" s="333"/>
      <c r="C100" s="333"/>
      <c r="D100" s="333"/>
      <c r="E100" s="333"/>
      <c r="F100" s="333"/>
      <c r="G100" s="338"/>
      <c r="H100" s="31"/>
      <c r="I100" s="9" t="s">
        <v>954</v>
      </c>
    </row>
    <row r="101" spans="1:9" ht="14.25" x14ac:dyDescent="0.2">
      <c r="A101" s="305" t="s">
        <v>442</v>
      </c>
      <c r="B101" s="339"/>
      <c r="C101" s="339"/>
      <c r="D101" s="303"/>
      <c r="E101" s="303"/>
      <c r="F101" s="303"/>
      <c r="G101" s="304"/>
      <c r="H101" s="31"/>
      <c r="I101" s="9" t="s">
        <v>587</v>
      </c>
    </row>
    <row r="102" spans="1:9" ht="45.75" customHeight="1" x14ac:dyDescent="0.2">
      <c r="A102" s="310" t="s">
        <v>1019</v>
      </c>
      <c r="B102" s="333"/>
      <c r="C102" s="334"/>
      <c r="D102" s="335" t="s">
        <v>1085</v>
      </c>
      <c r="E102" s="336"/>
      <c r="F102" s="336"/>
      <c r="G102" s="337"/>
      <c r="H102" s="31"/>
      <c r="I102" s="9" t="s">
        <v>955</v>
      </c>
    </row>
    <row r="103" spans="1:9" ht="28.5" customHeight="1" x14ac:dyDescent="0.2">
      <c r="A103" s="305" t="s">
        <v>861</v>
      </c>
      <c r="B103" s="306"/>
      <c r="C103" s="306"/>
      <c r="D103" s="323" t="s">
        <v>1084</v>
      </c>
      <c r="E103" s="323"/>
      <c r="F103" s="323"/>
      <c r="G103" s="324"/>
      <c r="H103" s="31"/>
    </row>
    <row r="104" spans="1:9" ht="31.5" customHeight="1" thickBot="1" x14ac:dyDescent="0.25">
      <c r="A104" s="520" t="s">
        <v>861</v>
      </c>
      <c r="B104" s="290"/>
      <c r="C104" s="290"/>
      <c r="D104" s="340"/>
      <c r="E104" s="340"/>
      <c r="F104" s="340"/>
      <c r="G104" s="341"/>
      <c r="H104" s="31"/>
    </row>
    <row r="105" spans="1:9" ht="15" customHeight="1" x14ac:dyDescent="0.2">
      <c r="A105" s="354" t="s">
        <v>38</v>
      </c>
      <c r="B105" s="355"/>
      <c r="C105" s="355"/>
      <c r="D105" s="355"/>
      <c r="E105" s="355"/>
      <c r="F105" s="355"/>
      <c r="G105" s="356"/>
      <c r="H105" s="31"/>
    </row>
    <row r="106" spans="1:9" ht="15" customHeight="1" x14ac:dyDescent="0.2">
      <c r="A106" s="528" t="s">
        <v>39</v>
      </c>
      <c r="B106" s="529"/>
      <c r="C106" s="530"/>
      <c r="D106" s="342" t="s">
        <v>1083</v>
      </c>
      <c r="E106" s="343"/>
      <c r="F106" s="343"/>
      <c r="G106" s="344"/>
      <c r="H106" s="31"/>
    </row>
    <row r="107" spans="1:9" ht="15" customHeight="1" thickBot="1" x14ac:dyDescent="0.25">
      <c r="A107" s="310" t="s">
        <v>40</v>
      </c>
      <c r="B107" s="311"/>
      <c r="C107" s="312"/>
      <c r="D107" s="307" t="s">
        <v>559</v>
      </c>
      <c r="E107" s="308"/>
      <c r="F107" s="308"/>
      <c r="G107" s="309"/>
      <c r="H107" s="31"/>
    </row>
    <row r="108" spans="1:9" ht="15" customHeight="1" x14ac:dyDescent="0.2">
      <c r="A108" s="345" t="s">
        <v>41</v>
      </c>
      <c r="B108" s="346"/>
      <c r="C108" s="346"/>
      <c r="D108" s="346"/>
      <c r="E108" s="346"/>
      <c r="F108" s="346"/>
      <c r="G108" s="347"/>
      <c r="H108" s="31"/>
    </row>
    <row r="109" spans="1:9" ht="15" customHeight="1" x14ac:dyDescent="0.2">
      <c r="A109" s="351" t="s">
        <v>909</v>
      </c>
      <c r="B109" s="352"/>
      <c r="C109" s="352"/>
      <c r="D109" s="352"/>
      <c r="E109" s="352"/>
      <c r="F109" s="352"/>
      <c r="G109" s="353"/>
      <c r="H109" s="31"/>
    </row>
    <row r="110" spans="1:9" ht="15" customHeight="1" x14ac:dyDescent="0.2">
      <c r="A110" s="348" t="s">
        <v>42</v>
      </c>
      <c r="B110" s="349"/>
      <c r="C110" s="349"/>
      <c r="D110" s="349"/>
      <c r="E110" s="349"/>
      <c r="F110" s="349"/>
      <c r="G110" s="350"/>
      <c r="H110" s="31"/>
    </row>
    <row r="111" spans="1:9" ht="15" customHeight="1" x14ac:dyDescent="0.2">
      <c r="A111" s="313" t="s">
        <v>43</v>
      </c>
      <c r="B111" s="314"/>
      <c r="C111" s="315"/>
      <c r="D111" s="342" t="s">
        <v>1086</v>
      </c>
      <c r="E111" s="343"/>
      <c r="F111" s="343"/>
      <c r="G111" s="344"/>
      <c r="H111" s="31"/>
    </row>
    <row r="112" spans="1:9" ht="15" customHeight="1" x14ac:dyDescent="0.2">
      <c r="A112" s="313" t="s">
        <v>44</v>
      </c>
      <c r="B112" s="314"/>
      <c r="C112" s="315"/>
      <c r="D112" s="307">
        <v>20</v>
      </c>
      <c r="E112" s="308"/>
      <c r="F112" s="308"/>
      <c r="G112" s="309"/>
      <c r="H112" s="31"/>
    </row>
    <row r="113" spans="1:9" ht="15" customHeight="1" x14ac:dyDescent="0.2">
      <c r="A113" s="316" t="s">
        <v>45</v>
      </c>
      <c r="B113" s="311"/>
      <c r="C113" s="312"/>
      <c r="D113" s="342" t="s">
        <v>1087</v>
      </c>
      <c r="E113" s="343"/>
      <c r="F113" s="343"/>
      <c r="G113" s="344"/>
      <c r="H113" s="31"/>
    </row>
    <row r="114" spans="1:9" ht="15" customHeight="1" thickBot="1" x14ac:dyDescent="0.25">
      <c r="A114" s="330" t="s">
        <v>44</v>
      </c>
      <c r="B114" s="331"/>
      <c r="C114" s="332"/>
      <c r="D114" s="329">
        <v>34</v>
      </c>
      <c r="E114" s="294"/>
      <c r="F114" s="294"/>
      <c r="G114" s="295"/>
      <c r="H114" s="31"/>
    </row>
    <row r="115" spans="1:9" customFormat="1" ht="43.5" customHeight="1" x14ac:dyDescent="0.2">
      <c r="A115" s="317" t="s">
        <v>910</v>
      </c>
      <c r="B115" s="318"/>
      <c r="C115" s="318"/>
      <c r="D115" s="318"/>
      <c r="E115" s="318"/>
      <c r="F115" s="318"/>
      <c r="G115" s="319"/>
      <c r="H115" s="149"/>
    </row>
    <row r="116" spans="1:9" customFormat="1" ht="14.25" x14ac:dyDescent="0.2">
      <c r="A116" s="320" t="s">
        <v>408</v>
      </c>
      <c r="B116" s="321"/>
      <c r="C116" s="321"/>
      <c r="D116" s="321"/>
      <c r="E116" s="321"/>
      <c r="F116" s="321"/>
      <c r="G116" s="322"/>
      <c r="H116" s="149"/>
    </row>
    <row r="117" spans="1:9" customFormat="1" ht="14.25" x14ac:dyDescent="0.2">
      <c r="A117" s="401" t="s">
        <v>69</v>
      </c>
      <c r="B117" s="402"/>
      <c r="C117" s="402"/>
      <c r="D117" s="402"/>
      <c r="E117" s="402"/>
      <c r="F117" s="402"/>
      <c r="G117" s="457"/>
      <c r="H117" s="150"/>
    </row>
    <row r="118" spans="1:9" customFormat="1" ht="14.25" x14ac:dyDescent="0.2">
      <c r="A118" s="403" t="s">
        <v>70</v>
      </c>
      <c r="B118" s="404"/>
      <c r="C118" s="286" t="s">
        <v>1089</v>
      </c>
      <c r="D118" s="287"/>
      <c r="E118" s="287"/>
      <c r="F118" s="287"/>
      <c r="G118" s="288"/>
      <c r="H118" s="150"/>
    </row>
    <row r="119" spans="1:9" customFormat="1" ht="14.25" x14ac:dyDescent="0.2">
      <c r="A119" s="284" t="s">
        <v>10</v>
      </c>
      <c r="B119" s="285"/>
      <c r="C119" s="286" t="s">
        <v>1090</v>
      </c>
      <c r="D119" s="287"/>
      <c r="E119" s="287"/>
      <c r="F119" s="287"/>
      <c r="G119" s="288"/>
      <c r="H119" s="150"/>
    </row>
    <row r="120" spans="1:9" customFormat="1" ht="14.25" x14ac:dyDescent="0.2">
      <c r="A120" s="284" t="s">
        <v>11</v>
      </c>
      <c r="B120" s="285"/>
      <c r="C120" s="287"/>
      <c r="D120" s="287"/>
      <c r="E120" s="287"/>
      <c r="F120" s="287"/>
      <c r="G120" s="288"/>
      <c r="H120" s="150"/>
    </row>
    <row r="121" spans="1:9" customFormat="1" ht="14.25" x14ac:dyDescent="0.2">
      <c r="A121" s="284" t="s">
        <v>12</v>
      </c>
      <c r="B121" s="285"/>
      <c r="C121" s="286" t="s">
        <v>1075</v>
      </c>
      <c r="D121" s="287"/>
      <c r="E121" s="287"/>
      <c r="F121" s="287"/>
      <c r="G121" s="288"/>
      <c r="H121" s="150"/>
    </row>
    <row r="122" spans="1:9" customFormat="1" ht="14.25" x14ac:dyDescent="0.2">
      <c r="A122" s="284" t="s">
        <v>13</v>
      </c>
      <c r="B122" s="285"/>
      <c r="C122" s="286" t="s">
        <v>1088</v>
      </c>
      <c r="D122" s="287"/>
      <c r="E122" s="287"/>
      <c r="F122" s="287"/>
      <c r="G122" s="288"/>
      <c r="H122" s="150"/>
    </row>
    <row r="123" spans="1:9" customFormat="1" ht="14.25" x14ac:dyDescent="0.2">
      <c r="A123" s="284" t="s">
        <v>14</v>
      </c>
      <c r="B123" s="285"/>
      <c r="C123" s="287">
        <v>78401</v>
      </c>
      <c r="D123" s="287"/>
      <c r="E123" s="287"/>
      <c r="F123" s="287"/>
      <c r="G123" s="288"/>
      <c r="H123" s="150"/>
    </row>
    <row r="124" spans="1:9" customFormat="1" ht="32.25" customHeight="1" x14ac:dyDescent="0.2">
      <c r="A124" s="305" t="s">
        <v>438</v>
      </c>
      <c r="B124" s="306"/>
      <c r="C124" s="306"/>
      <c r="D124" s="323" t="s">
        <v>87</v>
      </c>
      <c r="E124" s="365"/>
      <c r="F124" s="365"/>
      <c r="G124" s="366"/>
      <c r="H124" s="150"/>
    </row>
    <row r="125" spans="1:9" customFormat="1" ht="30" customHeight="1" x14ac:dyDescent="0.2">
      <c r="A125" s="369" t="s">
        <v>71</v>
      </c>
      <c r="B125" s="370"/>
      <c r="C125" s="370"/>
      <c r="D125" s="370"/>
      <c r="E125" s="370"/>
      <c r="F125" s="370"/>
      <c r="G125" s="371"/>
      <c r="H125" s="150"/>
      <c r="I125" t="s">
        <v>583</v>
      </c>
    </row>
    <row r="126" spans="1:9" customFormat="1" ht="14.25" x14ac:dyDescent="0.2">
      <c r="A126" s="284" t="s">
        <v>7</v>
      </c>
      <c r="B126" s="285"/>
      <c r="C126" s="287"/>
      <c r="D126" s="287"/>
      <c r="E126" s="287"/>
      <c r="F126" s="287"/>
      <c r="G126" s="288"/>
      <c r="H126" s="150"/>
      <c r="I126" t="s">
        <v>583</v>
      </c>
    </row>
    <row r="127" spans="1:9" customFormat="1" ht="14.25" x14ac:dyDescent="0.2">
      <c r="A127" s="284" t="s">
        <v>8</v>
      </c>
      <c r="B127" s="285"/>
      <c r="C127" s="287"/>
      <c r="D127" s="287"/>
      <c r="E127" s="287"/>
      <c r="F127" s="287"/>
      <c r="G127" s="288"/>
      <c r="H127" s="150"/>
      <c r="I127" t="s">
        <v>583</v>
      </c>
    </row>
    <row r="128" spans="1:9" customFormat="1" ht="14.25" x14ac:dyDescent="0.2">
      <c r="A128" s="284" t="s">
        <v>9</v>
      </c>
      <c r="B128" s="285"/>
      <c r="C128" s="287"/>
      <c r="D128" s="287"/>
      <c r="E128" s="287"/>
      <c r="F128" s="287"/>
      <c r="G128" s="288"/>
      <c r="H128" s="150"/>
      <c r="I128" t="s">
        <v>583</v>
      </c>
    </row>
    <row r="129" spans="1:9" customFormat="1" ht="14.25" x14ac:dyDescent="0.2">
      <c r="A129" s="284" t="s">
        <v>10</v>
      </c>
      <c r="B129" s="285"/>
      <c r="C129" s="287"/>
      <c r="D129" s="287"/>
      <c r="E129" s="287"/>
      <c r="F129" s="287"/>
      <c r="G129" s="288"/>
      <c r="H129" s="150"/>
      <c r="I129" t="s">
        <v>583</v>
      </c>
    </row>
    <row r="130" spans="1:9" customFormat="1" ht="14.25" x14ac:dyDescent="0.2">
      <c r="A130" s="284" t="s">
        <v>11</v>
      </c>
      <c r="B130" s="285"/>
      <c r="C130" s="287"/>
      <c r="D130" s="287"/>
      <c r="E130" s="287"/>
      <c r="F130" s="287"/>
      <c r="G130" s="288"/>
      <c r="H130" s="150"/>
      <c r="I130" t="s">
        <v>583</v>
      </c>
    </row>
    <row r="131" spans="1:9" customFormat="1" ht="14.25" x14ac:dyDescent="0.2">
      <c r="A131" s="284" t="s">
        <v>12</v>
      </c>
      <c r="B131" s="285"/>
      <c r="C131" s="287"/>
      <c r="D131" s="287"/>
      <c r="E131" s="287"/>
      <c r="F131" s="287"/>
      <c r="G131" s="288"/>
      <c r="H131" s="150"/>
      <c r="I131" t="s">
        <v>583</v>
      </c>
    </row>
    <row r="132" spans="1:9" customFormat="1" ht="14.25" x14ac:dyDescent="0.2">
      <c r="A132" s="284" t="s">
        <v>13</v>
      </c>
      <c r="B132" s="285"/>
      <c r="C132" s="287"/>
      <c r="D132" s="287"/>
      <c r="E132" s="287"/>
      <c r="F132" s="287"/>
      <c r="G132" s="288"/>
      <c r="H132" s="150"/>
      <c r="I132" t="s">
        <v>583</v>
      </c>
    </row>
    <row r="133" spans="1:9" customFormat="1" ht="15" thickBot="1" x14ac:dyDescent="0.25">
      <c r="A133" s="367" t="s">
        <v>14</v>
      </c>
      <c r="B133" s="368"/>
      <c r="C133" s="363"/>
      <c r="D133" s="363"/>
      <c r="E133" s="363"/>
      <c r="F133" s="363"/>
      <c r="G133" s="364"/>
      <c r="H133" s="150"/>
      <c r="I133" t="s">
        <v>583</v>
      </c>
    </row>
    <row r="134" spans="1:9" ht="15" customHeight="1" thickBot="1" x14ac:dyDescent="0.25">
      <c r="A134" s="360" t="s">
        <v>21</v>
      </c>
      <c r="B134" s="361"/>
      <c r="C134" s="361"/>
      <c r="D134" s="361"/>
      <c r="E134" s="361"/>
      <c r="F134" s="361"/>
      <c r="G134" s="362"/>
      <c r="H134" s="31"/>
    </row>
    <row r="135" spans="1:9" ht="15" customHeight="1" thickBot="1" x14ac:dyDescent="0.25">
      <c r="A135" s="471" t="s">
        <v>46</v>
      </c>
      <c r="B135" s="472"/>
      <c r="C135" s="472"/>
      <c r="D135" s="472"/>
      <c r="E135" s="472"/>
      <c r="F135" s="472"/>
      <c r="G135" s="473"/>
      <c r="H135" s="31"/>
    </row>
    <row r="136" spans="1:9" ht="15" customHeight="1" x14ac:dyDescent="0.2">
      <c r="A136" s="468" t="s">
        <v>47</v>
      </c>
      <c r="B136" s="469"/>
      <c r="C136" s="469"/>
      <c r="D136" s="469"/>
      <c r="E136" s="469"/>
      <c r="F136" s="469"/>
      <c r="G136" s="470"/>
      <c r="H136" s="31"/>
    </row>
    <row r="137" spans="1:9" ht="75.75" customHeight="1" thickBot="1" x14ac:dyDescent="0.25">
      <c r="A137" s="289" t="s">
        <v>48</v>
      </c>
      <c r="B137" s="290"/>
      <c r="C137" s="511" t="s">
        <v>1091</v>
      </c>
      <c r="D137" s="363"/>
      <c r="E137" s="363"/>
      <c r="F137" s="363"/>
      <c r="G137" s="364"/>
      <c r="H137" s="31"/>
    </row>
    <row r="138" spans="1:9" ht="15" customHeight="1" x14ac:dyDescent="0.2">
      <c r="A138" s="477" t="s">
        <v>443</v>
      </c>
      <c r="B138" s="478"/>
      <c r="C138" s="478"/>
      <c r="D138" s="478"/>
      <c r="E138" s="478"/>
      <c r="F138" s="478"/>
      <c r="G138" s="479"/>
      <c r="H138" s="31"/>
    </row>
    <row r="139" spans="1:9" ht="30" customHeight="1" x14ac:dyDescent="0.2">
      <c r="A139" s="328" t="s">
        <v>49</v>
      </c>
      <c r="B139" s="306"/>
      <c r="C139" s="306"/>
      <c r="D139" s="306"/>
      <c r="E139" s="306"/>
      <c r="F139" s="306"/>
      <c r="G139" s="158" t="s">
        <v>104</v>
      </c>
      <c r="H139" s="31"/>
    </row>
    <row r="140" spans="1:9" ht="30" customHeight="1" thickBot="1" x14ac:dyDescent="0.25">
      <c r="A140" s="330" t="s">
        <v>50</v>
      </c>
      <c r="B140" s="331"/>
      <c r="C140" s="331"/>
      <c r="D140" s="331"/>
      <c r="E140" s="331"/>
      <c r="F140" s="331"/>
      <c r="G140" s="159" t="s">
        <v>104</v>
      </c>
      <c r="H140" s="31"/>
    </row>
    <row r="141" spans="1:9" ht="15" customHeight="1" thickBot="1" x14ac:dyDescent="0.25">
      <c r="A141" s="360" t="s">
        <v>21</v>
      </c>
      <c r="B141" s="361"/>
      <c r="C141" s="361"/>
      <c r="D141" s="361"/>
      <c r="E141" s="361"/>
      <c r="F141" s="361"/>
      <c r="G141" s="362"/>
      <c r="H141" s="31"/>
    </row>
    <row r="142" spans="1:9" ht="15" customHeight="1" thickBot="1" x14ac:dyDescent="0.25">
      <c r="A142" s="300" t="s">
        <v>51</v>
      </c>
      <c r="B142" s="301"/>
      <c r="C142" s="301"/>
      <c r="D142" s="301"/>
      <c r="E142" s="301"/>
      <c r="F142" s="301"/>
      <c r="G142" s="302"/>
      <c r="H142" s="31"/>
    </row>
    <row r="143" spans="1:9" ht="29.25" customHeight="1" thickBot="1" x14ac:dyDescent="0.25">
      <c r="A143" s="521" t="s">
        <v>964</v>
      </c>
      <c r="B143" s="522"/>
      <c r="C143" s="522"/>
      <c r="D143" s="522"/>
      <c r="E143" s="522"/>
      <c r="F143" s="522"/>
      <c r="G143" s="523"/>
      <c r="H143" s="31"/>
    </row>
    <row r="144" spans="1:9" ht="15" customHeight="1" x14ac:dyDescent="0.2">
      <c r="A144" s="477" t="s">
        <v>52</v>
      </c>
      <c r="B144" s="478"/>
      <c r="C144" s="478"/>
      <c r="D144" s="478"/>
      <c r="E144" s="478"/>
      <c r="F144" s="478"/>
      <c r="G144" s="479"/>
      <c r="H144" s="31"/>
    </row>
    <row r="145" spans="1:9" ht="15" customHeight="1" x14ac:dyDescent="0.2">
      <c r="A145" s="489" t="s">
        <v>53</v>
      </c>
      <c r="B145" s="387"/>
      <c r="C145" s="387"/>
      <c r="D145" s="387"/>
      <c r="E145" s="387"/>
      <c r="F145" s="387"/>
      <c r="G145" s="131" t="s">
        <v>87</v>
      </c>
      <c r="H145" s="31"/>
    </row>
    <row r="146" spans="1:9" ht="15" customHeight="1" x14ac:dyDescent="0.2">
      <c r="A146" s="524" t="s">
        <v>54</v>
      </c>
      <c r="B146" s="525"/>
      <c r="C146" s="525"/>
      <c r="D146" s="525"/>
      <c r="E146" s="525"/>
      <c r="F146" s="525"/>
      <c r="G146" s="158"/>
      <c r="H146" s="31"/>
    </row>
    <row r="147" spans="1:9" ht="75" customHeight="1" x14ac:dyDescent="0.2">
      <c r="A147" s="490" t="s">
        <v>911</v>
      </c>
      <c r="B147" s="491"/>
      <c r="C147" s="491"/>
      <c r="D147" s="491"/>
      <c r="E147" s="491"/>
      <c r="F147" s="491"/>
      <c r="G147" s="492"/>
      <c r="H147" s="31"/>
    </row>
    <row r="148" spans="1:9" ht="15" customHeight="1" thickBot="1" x14ac:dyDescent="0.25">
      <c r="A148" s="493" t="s">
        <v>407</v>
      </c>
      <c r="B148" s="494"/>
      <c r="C148" s="494"/>
      <c r="D148" s="494"/>
      <c r="E148" s="494"/>
      <c r="F148" s="494"/>
      <c r="G148" s="495"/>
      <c r="H148" s="31"/>
    </row>
    <row r="149" spans="1:9" ht="15" x14ac:dyDescent="0.2">
      <c r="A149" s="526" t="s">
        <v>431</v>
      </c>
      <c r="B149" s="527"/>
      <c r="C149" s="527"/>
      <c r="D149" s="527"/>
      <c r="E149" s="527"/>
      <c r="F149" s="527"/>
      <c r="G149" s="160" t="s">
        <v>104</v>
      </c>
      <c r="H149" s="31"/>
      <c r="I149" s="9" t="s">
        <v>582</v>
      </c>
    </row>
    <row r="150" spans="1:9" ht="15" customHeight="1" thickBot="1" x14ac:dyDescent="0.25">
      <c r="A150" s="486" t="s">
        <v>404</v>
      </c>
      <c r="B150" s="487"/>
      <c r="C150" s="487"/>
      <c r="D150" s="487"/>
      <c r="E150" s="487"/>
      <c r="F150" s="487"/>
      <c r="G150" s="488"/>
      <c r="H150" s="31"/>
    </row>
    <row r="151" spans="1:9" ht="15" customHeight="1" x14ac:dyDescent="0.2">
      <c r="A151" s="482" t="s">
        <v>55</v>
      </c>
      <c r="B151" s="483"/>
      <c r="C151" s="483"/>
      <c r="D151" s="483"/>
      <c r="E151" s="483"/>
      <c r="F151" s="483"/>
      <c r="G151" s="161" t="s">
        <v>104</v>
      </c>
      <c r="H151" s="31"/>
    </row>
    <row r="152" spans="1:9" ht="60" customHeight="1" x14ac:dyDescent="0.2">
      <c r="A152" s="480" t="s">
        <v>56</v>
      </c>
      <c r="B152" s="481"/>
      <c r="C152" s="481"/>
      <c r="D152" s="481"/>
      <c r="E152" s="481"/>
      <c r="F152" s="481"/>
      <c r="G152" s="144" t="s">
        <v>104</v>
      </c>
      <c r="H152" s="31"/>
    </row>
    <row r="153" spans="1:9" ht="15" customHeight="1" thickBot="1" x14ac:dyDescent="0.25">
      <c r="A153" s="484" t="s">
        <v>57</v>
      </c>
      <c r="B153" s="485"/>
      <c r="C153" s="485"/>
      <c r="D153" s="485"/>
      <c r="E153" s="485"/>
      <c r="F153" s="485"/>
      <c r="G153" s="145" t="s">
        <v>104</v>
      </c>
      <c r="H153" s="31"/>
    </row>
    <row r="154" spans="1:9" ht="15" customHeight="1" x14ac:dyDescent="0.2">
      <c r="A154" s="345" t="s">
        <v>58</v>
      </c>
      <c r="B154" s="346"/>
      <c r="C154" s="346"/>
      <c r="D154" s="346"/>
      <c r="E154" s="346"/>
      <c r="F154" s="346"/>
      <c r="G154" s="143" t="s">
        <v>104</v>
      </c>
      <c r="H154" s="31"/>
    </row>
    <row r="155" spans="1:9" ht="45" customHeight="1" x14ac:dyDescent="0.2">
      <c r="A155" s="480" t="s">
        <v>59</v>
      </c>
      <c r="B155" s="481"/>
      <c r="C155" s="481"/>
      <c r="D155" s="481"/>
      <c r="E155" s="481"/>
      <c r="F155" s="481"/>
      <c r="G155" s="162" t="s">
        <v>104</v>
      </c>
      <c r="H155" s="31"/>
    </row>
    <row r="156" spans="1:9" ht="45" customHeight="1" x14ac:dyDescent="0.2">
      <c r="A156" s="480" t="s">
        <v>60</v>
      </c>
      <c r="B156" s="481"/>
      <c r="C156" s="481"/>
      <c r="D156" s="481"/>
      <c r="E156" s="481"/>
      <c r="F156" s="481"/>
      <c r="G156" s="161" t="s">
        <v>104</v>
      </c>
      <c r="H156" s="31"/>
    </row>
    <row r="157" spans="1:9" ht="45" customHeight="1" x14ac:dyDescent="0.2">
      <c r="A157" s="316" t="s">
        <v>61</v>
      </c>
      <c r="B157" s="311"/>
      <c r="C157" s="311"/>
      <c r="D157" s="311"/>
      <c r="E157" s="311"/>
      <c r="F157" s="312"/>
      <c r="G157" s="162" t="s">
        <v>104</v>
      </c>
      <c r="H157" s="31"/>
    </row>
    <row r="158" spans="1:9" ht="30" customHeight="1" thickBot="1" x14ac:dyDescent="0.25">
      <c r="A158" s="450" t="s">
        <v>1038</v>
      </c>
      <c r="B158" s="451"/>
      <c r="C158" s="451"/>
      <c r="D158" s="451"/>
      <c r="E158" s="451"/>
      <c r="F158" s="452"/>
      <c r="G158" s="161" t="s">
        <v>104</v>
      </c>
      <c r="H158" s="31"/>
    </row>
    <row r="159" spans="1:9" ht="15" customHeight="1" x14ac:dyDescent="0.2">
      <c r="A159" s="345" t="s">
        <v>62</v>
      </c>
      <c r="B159" s="346"/>
      <c r="C159" s="346"/>
      <c r="D159" s="346"/>
      <c r="E159" s="346"/>
      <c r="F159" s="346"/>
      <c r="G159" s="143" t="s">
        <v>104</v>
      </c>
      <c r="H159" s="31"/>
    </row>
    <row r="160" spans="1:9" ht="75" customHeight="1" thickBot="1" x14ac:dyDescent="0.25">
      <c r="A160" s="330" t="s">
        <v>63</v>
      </c>
      <c r="B160" s="331"/>
      <c r="C160" s="331"/>
      <c r="D160" s="331"/>
      <c r="E160" s="331"/>
      <c r="F160" s="331"/>
      <c r="G160" s="145" t="s">
        <v>104</v>
      </c>
      <c r="H160" s="31"/>
    </row>
    <row r="161" spans="1:8" ht="15" customHeight="1" x14ac:dyDescent="0.2">
      <c r="A161" s="345" t="s">
        <v>64</v>
      </c>
      <c r="B161" s="346"/>
      <c r="C161" s="346"/>
      <c r="D161" s="346"/>
      <c r="E161" s="346"/>
      <c r="F161" s="346"/>
      <c r="G161" s="143" t="s">
        <v>104</v>
      </c>
      <c r="H161" s="31"/>
    </row>
    <row r="162" spans="1:8" ht="45" customHeight="1" x14ac:dyDescent="0.2">
      <c r="A162" s="480" t="s">
        <v>65</v>
      </c>
      <c r="B162" s="481"/>
      <c r="C162" s="481"/>
      <c r="D162" s="481"/>
      <c r="E162" s="481"/>
      <c r="F162" s="481"/>
      <c r="G162" s="144" t="s">
        <v>104</v>
      </c>
      <c r="H162" s="31"/>
    </row>
    <row r="163" spans="1:8" ht="30" customHeight="1" thickBot="1" x14ac:dyDescent="0.25">
      <c r="A163" s="480" t="s">
        <v>66</v>
      </c>
      <c r="B163" s="481"/>
      <c r="C163" s="481"/>
      <c r="D163" s="481"/>
      <c r="E163" s="481"/>
      <c r="F163" s="481"/>
      <c r="G163" s="144" t="s">
        <v>104</v>
      </c>
      <c r="H163" s="31"/>
    </row>
    <row r="164" spans="1:8" ht="15" customHeight="1" x14ac:dyDescent="0.2">
      <c r="A164" s="297" t="s">
        <v>1009</v>
      </c>
      <c r="B164" s="298"/>
      <c r="C164" s="298"/>
      <c r="D164" s="298"/>
      <c r="E164" s="298"/>
      <c r="F164" s="298"/>
      <c r="G164" s="143" t="s">
        <v>104</v>
      </c>
      <c r="H164" s="31"/>
    </row>
    <row r="165" spans="1:8" ht="14.25" x14ac:dyDescent="0.2">
      <c r="A165" s="305" t="s">
        <v>1010</v>
      </c>
      <c r="B165" s="306"/>
      <c r="C165" s="306"/>
      <c r="D165" s="306"/>
      <c r="E165" s="306"/>
      <c r="F165" s="306"/>
      <c r="G165" s="162" t="s">
        <v>104</v>
      </c>
      <c r="H165" s="31"/>
    </row>
    <row r="166" spans="1:8" ht="30" customHeight="1" thickBot="1" x14ac:dyDescent="0.25">
      <c r="A166" s="520" t="s">
        <v>1018</v>
      </c>
      <c r="B166" s="290"/>
      <c r="C166" s="290"/>
      <c r="D166" s="290"/>
      <c r="E166" s="290"/>
      <c r="F166" s="290"/>
      <c r="G166" s="145" t="s">
        <v>104</v>
      </c>
      <c r="H166" s="33"/>
    </row>
    <row r="167" spans="1:8" x14ac:dyDescent="0.2">
      <c r="A167" s="296" t="s">
        <v>105</v>
      </c>
      <c r="B167" s="296"/>
      <c r="C167" s="296"/>
      <c r="D167" s="296"/>
      <c r="E167" s="296"/>
      <c r="F167" s="296"/>
      <c r="G167" s="296"/>
      <c r="H167" s="296"/>
    </row>
  </sheetData>
  <sheetProtection algorithmName="SHA-512" hashValue="wNwtz1OjHz0Bb2a5PSsZZo/RFLF22eGZmn9LfZOTECuxxRbKtsKXJ+NK58ldHFGJTobFjinbswSN0usDgRYKBQ==" saltValue="KhL/mewjQtrm4KDXyQr2zQ==" spinCount="100000" sheet="1" objects="1" scenarios="1" formatColumns="0" formatRows="0" autoFilter="0"/>
  <dataConsolidate link="1"/>
  <mergeCells count="242">
    <mergeCell ref="A121:B121"/>
    <mergeCell ref="C121:G121"/>
    <mergeCell ref="D95:G95"/>
    <mergeCell ref="A96:C96"/>
    <mergeCell ref="D96:G96"/>
    <mergeCell ref="C56:G56"/>
    <mergeCell ref="A47:B47"/>
    <mergeCell ref="A51:B51"/>
    <mergeCell ref="C47:G47"/>
    <mergeCell ref="A44:B44"/>
    <mergeCell ref="A165:F165"/>
    <mergeCell ref="A166:F166"/>
    <mergeCell ref="A143:G143"/>
    <mergeCell ref="A163:F163"/>
    <mergeCell ref="A146:F146"/>
    <mergeCell ref="C137:G137"/>
    <mergeCell ref="A149:F149"/>
    <mergeCell ref="A75:C75"/>
    <mergeCell ref="D75:G75"/>
    <mergeCell ref="A164:F164"/>
    <mergeCell ref="A160:F160"/>
    <mergeCell ref="A106:C106"/>
    <mergeCell ref="A103:C103"/>
    <mergeCell ref="A104:C104"/>
    <mergeCell ref="A99:C99"/>
    <mergeCell ref="A93:G93"/>
    <mergeCell ref="A94:C94"/>
    <mergeCell ref="D113:G113"/>
    <mergeCell ref="D107:G107"/>
    <mergeCell ref="C53:G53"/>
    <mergeCell ref="C50:G50"/>
    <mergeCell ref="C54:G54"/>
    <mergeCell ref="A55:B55"/>
    <mergeCell ref="C40:G40"/>
    <mergeCell ref="A40:B40"/>
    <mergeCell ref="C42:G42"/>
    <mergeCell ref="C43:G43"/>
    <mergeCell ref="C44:G44"/>
    <mergeCell ref="A54:B54"/>
    <mergeCell ref="C52:G52"/>
    <mergeCell ref="A53:B53"/>
    <mergeCell ref="A50:B50"/>
    <mergeCell ref="C49:G49"/>
    <mergeCell ref="C51:G51"/>
    <mergeCell ref="A49:B49"/>
    <mergeCell ref="A95:C95"/>
    <mergeCell ref="D91:G91"/>
    <mergeCell ref="D90:G90"/>
    <mergeCell ref="D92:G92"/>
    <mergeCell ref="A90:C90"/>
    <mergeCell ref="A71:F71"/>
    <mergeCell ref="A69:G69"/>
    <mergeCell ref="A67:G67"/>
    <mergeCell ref="A65:G65"/>
    <mergeCell ref="A72:G72"/>
    <mergeCell ref="A73:C73"/>
    <mergeCell ref="D73:G73"/>
    <mergeCell ref="A70:G70"/>
    <mergeCell ref="A63:E63"/>
    <mergeCell ref="D88:G88"/>
    <mergeCell ref="A76:C76"/>
    <mergeCell ref="A89:C89"/>
    <mergeCell ref="C57:G57"/>
    <mergeCell ref="A56:B56"/>
    <mergeCell ref="C55:G55"/>
    <mergeCell ref="A68:G68"/>
    <mergeCell ref="A81:F81"/>
    <mergeCell ref="A83:C83"/>
    <mergeCell ref="D87:G87"/>
    <mergeCell ref="A48:B48"/>
    <mergeCell ref="C48:G48"/>
    <mergeCell ref="A138:G138"/>
    <mergeCell ref="A162:F162"/>
    <mergeCell ref="A161:F161"/>
    <mergeCell ref="A140:F140"/>
    <mergeCell ref="A151:F151"/>
    <mergeCell ref="A153:F153"/>
    <mergeCell ref="A150:G150"/>
    <mergeCell ref="A144:G144"/>
    <mergeCell ref="A145:F145"/>
    <mergeCell ref="A152:F152"/>
    <mergeCell ref="A141:G141"/>
    <mergeCell ref="A147:G147"/>
    <mergeCell ref="A154:F154"/>
    <mergeCell ref="A155:F155"/>
    <mergeCell ref="A156:F156"/>
    <mergeCell ref="A157:F157"/>
    <mergeCell ref="A159:F159"/>
    <mergeCell ref="A148:G148"/>
    <mergeCell ref="A139:F139"/>
    <mergeCell ref="A158:F158"/>
    <mergeCell ref="A97:C97"/>
    <mergeCell ref="A91:C91"/>
    <mergeCell ref="A35:B35"/>
    <mergeCell ref="C35:G35"/>
    <mergeCell ref="A36:B36"/>
    <mergeCell ref="C36:G36"/>
    <mergeCell ref="A29:G29"/>
    <mergeCell ref="A45:G45"/>
    <mergeCell ref="A30:G30"/>
    <mergeCell ref="C41:G41"/>
    <mergeCell ref="A42:B42"/>
    <mergeCell ref="A37:B37"/>
    <mergeCell ref="C37:G37"/>
    <mergeCell ref="A39:B39"/>
    <mergeCell ref="A41:B41"/>
    <mergeCell ref="A61:G61"/>
    <mergeCell ref="F62:G62"/>
    <mergeCell ref="A136:G136"/>
    <mergeCell ref="A135:G135"/>
    <mergeCell ref="A117:G117"/>
    <mergeCell ref="A118:B118"/>
    <mergeCell ref="C118:G118"/>
    <mergeCell ref="A8:G8"/>
    <mergeCell ref="A1:G1"/>
    <mergeCell ref="A2:G2"/>
    <mergeCell ref="A3:G3"/>
    <mergeCell ref="A5:G5"/>
    <mergeCell ref="A31:C31"/>
    <mergeCell ref="A4:G4"/>
    <mergeCell ref="A24:F24"/>
    <mergeCell ref="A25:F25"/>
    <mergeCell ref="A6:F6"/>
    <mergeCell ref="D9:E9"/>
    <mergeCell ref="A23:G23"/>
    <mergeCell ref="A7:G7"/>
    <mergeCell ref="A11:C11"/>
    <mergeCell ref="D11:E11"/>
    <mergeCell ref="A27:G27"/>
    <mergeCell ref="A10:C10"/>
    <mergeCell ref="D10:E10"/>
    <mergeCell ref="A12:G12"/>
    <mergeCell ref="A13:F13"/>
    <mergeCell ref="A14:F14"/>
    <mergeCell ref="A15:F15"/>
    <mergeCell ref="A16:F16"/>
    <mergeCell ref="A17:F17"/>
    <mergeCell ref="A58:B58"/>
    <mergeCell ref="A60:G60"/>
    <mergeCell ref="A59:B59"/>
    <mergeCell ref="A18:F18"/>
    <mergeCell ref="A19:F19"/>
    <mergeCell ref="A22:F22"/>
    <mergeCell ref="A21:F21"/>
    <mergeCell ref="A20:F20"/>
    <mergeCell ref="A28:C28"/>
    <mergeCell ref="A43:B43"/>
    <mergeCell ref="A38:B38"/>
    <mergeCell ref="C58:G58"/>
    <mergeCell ref="A52:B52"/>
    <mergeCell ref="A46:G46"/>
    <mergeCell ref="A32:G32"/>
    <mergeCell ref="A33:B33"/>
    <mergeCell ref="C33:G33"/>
    <mergeCell ref="A34:B34"/>
    <mergeCell ref="C34:G34"/>
    <mergeCell ref="D28:G28"/>
    <mergeCell ref="D31:G31"/>
    <mergeCell ref="A26:G26"/>
    <mergeCell ref="C39:G39"/>
    <mergeCell ref="C38:G38"/>
    <mergeCell ref="A122:B122"/>
    <mergeCell ref="A125:G125"/>
    <mergeCell ref="A126:B126"/>
    <mergeCell ref="A130:B130"/>
    <mergeCell ref="A129:B129"/>
    <mergeCell ref="A9:C9"/>
    <mergeCell ref="D89:G89"/>
    <mergeCell ref="A80:G80"/>
    <mergeCell ref="D76:G76"/>
    <mergeCell ref="A77:G77"/>
    <mergeCell ref="A74:C74"/>
    <mergeCell ref="F63:G63"/>
    <mergeCell ref="A62:E62"/>
    <mergeCell ref="A57:B57"/>
    <mergeCell ref="A64:G64"/>
    <mergeCell ref="D74:G74"/>
    <mergeCell ref="A78:F78"/>
    <mergeCell ref="A79:C79"/>
    <mergeCell ref="D79:G79"/>
    <mergeCell ref="A82:F82"/>
    <mergeCell ref="D83:G83"/>
    <mergeCell ref="A84:G84"/>
    <mergeCell ref="A87:C87"/>
    <mergeCell ref="A88:C88"/>
    <mergeCell ref="A134:G134"/>
    <mergeCell ref="C127:G127"/>
    <mergeCell ref="A123:B123"/>
    <mergeCell ref="C131:G131"/>
    <mergeCell ref="C129:G129"/>
    <mergeCell ref="C130:G130"/>
    <mergeCell ref="A132:B132"/>
    <mergeCell ref="C132:G132"/>
    <mergeCell ref="C128:G128"/>
    <mergeCell ref="C133:G133"/>
    <mergeCell ref="D124:G124"/>
    <mergeCell ref="C126:G126"/>
    <mergeCell ref="A127:B127"/>
    <mergeCell ref="A133:B133"/>
    <mergeCell ref="A86:G86"/>
    <mergeCell ref="A85:G85"/>
    <mergeCell ref="A92:C92"/>
    <mergeCell ref="D114:G114"/>
    <mergeCell ref="A114:C114"/>
    <mergeCell ref="A102:C102"/>
    <mergeCell ref="D102:G102"/>
    <mergeCell ref="A100:G100"/>
    <mergeCell ref="A101:C101"/>
    <mergeCell ref="D104:G104"/>
    <mergeCell ref="A111:C111"/>
    <mergeCell ref="D111:G111"/>
    <mergeCell ref="A108:G108"/>
    <mergeCell ref="A110:G110"/>
    <mergeCell ref="A109:G109"/>
    <mergeCell ref="A105:G105"/>
    <mergeCell ref="D106:G106"/>
    <mergeCell ref="D97:G97"/>
    <mergeCell ref="D94:G94"/>
    <mergeCell ref="A119:B119"/>
    <mergeCell ref="C119:G119"/>
    <mergeCell ref="A120:B120"/>
    <mergeCell ref="C120:G120"/>
    <mergeCell ref="A137:B137"/>
    <mergeCell ref="A66:F66"/>
    <mergeCell ref="C59:G59"/>
    <mergeCell ref="A167:H167"/>
    <mergeCell ref="A98:G98"/>
    <mergeCell ref="D99:G99"/>
    <mergeCell ref="A142:G142"/>
    <mergeCell ref="D101:G101"/>
    <mergeCell ref="C122:G122"/>
    <mergeCell ref="A128:B128"/>
    <mergeCell ref="A131:B131"/>
    <mergeCell ref="C123:G123"/>
    <mergeCell ref="A124:C124"/>
    <mergeCell ref="D112:G112"/>
    <mergeCell ref="A107:C107"/>
    <mergeCell ref="A112:C112"/>
    <mergeCell ref="A113:C113"/>
    <mergeCell ref="A115:G115"/>
    <mergeCell ref="A116:G116"/>
    <mergeCell ref="D103:G103"/>
  </mergeCells>
  <conditionalFormatting sqref="A100:G102">
    <cfRule type="expression" dxfId="97" priority="83">
      <formula>$D$99="permanent"</formula>
    </cfRule>
  </conditionalFormatting>
  <conditionalFormatting sqref="F10:G11">
    <cfRule type="expression" dxfId="96" priority="82">
      <formula>$D10=""</formula>
    </cfRule>
  </conditionalFormatting>
  <conditionalFormatting sqref="A72:G76">
    <cfRule type="expression" dxfId="95" priority="77">
      <formula>$G$71="No"</formula>
    </cfRule>
  </conditionalFormatting>
  <conditionalFormatting sqref="A79:G79">
    <cfRule type="expression" dxfId="94" priority="76">
      <formula>$G$78="no"</formula>
    </cfRule>
  </conditionalFormatting>
  <conditionalFormatting sqref="A11:G11">
    <cfRule type="expression" dxfId="93" priority="52">
      <formula>$D$10&lt;&gt;""</formula>
    </cfRule>
  </conditionalFormatting>
  <conditionalFormatting sqref="A125:G133">
    <cfRule type="expression" dxfId="92" priority="999">
      <formula>$D$124="no"</formula>
    </cfRule>
  </conditionalFormatting>
  <conditionalFormatting sqref="A10:G10 A98:G104 A24:G26">
    <cfRule type="expression" dxfId="91" priority="44">
      <formula>$D$11&lt;&gt;""</formula>
    </cfRule>
  </conditionalFormatting>
  <conditionalFormatting sqref="G10:G11">
    <cfRule type="expression" dxfId="90" priority="27">
      <formula>AND(G10&lt;TODAY(),G10&lt;&gt;"")</formula>
    </cfRule>
    <cfRule type="expression" dxfId="89" priority="43">
      <formula>$D10="Initial"</formula>
    </cfRule>
  </conditionalFormatting>
  <conditionalFormatting sqref="D101:G101">
    <cfRule type="expression" dxfId="88" priority="36">
      <formula>AND($D$99="temporary",$D$101&gt;180)</formula>
    </cfRule>
  </conditionalFormatting>
  <conditionalFormatting sqref="A26:G26">
    <cfRule type="expression" dxfId="87" priority="31">
      <formula>AND($G$24="No",$G$25="No")</formula>
    </cfRule>
  </conditionalFormatting>
  <conditionalFormatting sqref="A25:G25">
    <cfRule type="expression" dxfId="86" priority="30">
      <formula>$G$24="Yes"</formula>
    </cfRule>
  </conditionalFormatting>
  <conditionalFormatting sqref="A159:H166 A158 G158:H158 A7:H157">
    <cfRule type="expression" dxfId="85" priority="29">
      <formula>OR($G$24="Yes",$G$25="Yes")</formula>
    </cfRule>
  </conditionalFormatting>
  <conditionalFormatting sqref="G6:G23">
    <cfRule type="expression" dxfId="84" priority="28">
      <formula>$G$6="I disagree"</formula>
    </cfRule>
  </conditionalFormatting>
  <conditionalFormatting sqref="A12:G23">
    <cfRule type="expression" dxfId="83" priority="23">
      <formula>AND($D$10&lt;&gt;"change of representations",$D$11&lt;&gt;"change of representations")</formula>
    </cfRule>
  </conditionalFormatting>
  <conditionalFormatting sqref="A159:G166 A158 G158 A7:G157">
    <cfRule type="expression" dxfId="82" priority="11">
      <formula>$G$6="I disagree"</formula>
    </cfRule>
  </conditionalFormatting>
  <conditionalFormatting sqref="A82:G83">
    <cfRule type="expression" dxfId="81" priority="10">
      <formula>$G$81="no"</formula>
    </cfRule>
  </conditionalFormatting>
  <conditionalFormatting sqref="F10:F11">
    <cfRule type="expression" dxfId="80" priority="9">
      <formula>$D10="initial"</formula>
    </cfRule>
  </conditionalFormatting>
  <conditionalFormatting sqref="A140:G140">
    <cfRule type="expression" dxfId="79" priority="8">
      <formula>$G$139="no"</formula>
    </cfRule>
  </conditionalFormatting>
  <conditionalFormatting sqref="A146:G148">
    <cfRule type="expression" dxfId="78" priority="7">
      <formula>$G$145="no"</formula>
    </cfRule>
  </conditionalFormatting>
  <conditionalFormatting sqref="A149:G150">
    <cfRule type="expression" dxfId="77" priority="1003">
      <formula>AND($D$10&lt;&gt;"Initial",$D$11&lt;&gt;"Initial")</formula>
    </cfRule>
  </conditionalFormatting>
  <conditionalFormatting sqref="A24:G26">
    <cfRule type="expression" dxfId="76" priority="6">
      <formula>AND($D$10&lt;&gt;"initial",$D$10&lt;&gt;"Initial (move to new location)")</formula>
    </cfRule>
  </conditionalFormatting>
  <conditionalFormatting sqref="G66">
    <cfRule type="expression" dxfId="75" priority="5">
      <formula>$G$66="yes"</formula>
    </cfRule>
  </conditionalFormatting>
  <conditionalFormatting sqref="A96:G96">
    <cfRule type="expression" dxfId="74" priority="4">
      <formula>AND($D$10&lt;&gt;"",$D$10&lt;&gt;"initial",$D$10&lt;&gt;"initial (move to new location)")</formula>
    </cfRule>
  </conditionalFormatting>
  <dataValidations xWindow="825" yWindow="499" count="91">
    <dataValidation type="textLength" operator="notEqual" showErrorMessage="1" errorTitle="This text cannot be deleted" error="Please do not alter the text in this block of instructions. It has been left unlocked for accessibility purposes only. Altering the text in an instructions block may result in denial of the permit application." promptTitle="Accessibility note:" prompt="Please do not alter the text in this block of instructions. It has been left unlocked to be read by a screen reader. Altering the text in an instructions block may result in denial of the permit application." sqref="A3" xr:uid="{00000000-0002-0000-0100-000002000000}">
      <formula1>0</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46 E110 A94:A96 A60:A61 A66:A67 E108 G108 G110 A147:A150 A98:A102 A116:A117 A105:A114 A138:A140 A77:A79 A70:A73 A8:A22" xr:uid="{00000000-0002-0000-0100-000003000000}">
      <formula1>1</formula1>
    </dataValidation>
    <dataValidation type="list" allowBlank="1" showErrorMessage="1" prompt="select yes or no" sqref="G145 G71 G78 G81:G82 D96:G96" xr:uid="{00000000-0002-0000-0100-000004000000}">
      <formula1>"Yes,No"</formula1>
    </dataValidation>
    <dataValidation type="list" allowBlank="1" showErrorMessage="1" prompt="Is this application in response to an investigation, notice of violation, or enforcement action? Enter or select &quot;Yes&quot; or &quot;No&quot;." sqref="G139" xr:uid="{00000000-0002-0000-0100-000005000000}">
      <formula1>"Yes,No"</formula1>
    </dataValidation>
    <dataValidation allowBlank="1" showErrorMessage="1" prompt="Enter the principal North American Industry Code (NAICS)" sqref="C108:D108 C110:D110" xr:uid="{00000000-0002-0000-0100-000007000000}"/>
    <dataValidation type="textLength" operator="lessThanOrEqual" allowBlank="1" showErrorMessage="1" promptTitle="Project Description" prompt="Briefly provide a description of the project that is requested." sqref="C137:G137" xr:uid="{00000000-0002-0000-0100-000008000000}">
      <formula1>500</formula1>
    </dataValidation>
    <dataValidation allowBlank="1" showErrorMessage="1" prompt="Enter the fax number of the Responsible Person." sqref="A43 A58" xr:uid="{00000000-0002-0000-0100-000009000000}"/>
    <dataValidation allowBlank="1" showErrorMessage="1" prompt="Enter the mailing address of the Responsible Person." sqref="A37:A38 A52:A53 A129:A130 A119:A120" xr:uid="{00000000-0002-0000-0100-00000A000000}"/>
    <dataValidation allowBlank="1" showErrorMessage="1" prompt="Enter the email address of the Responsible Person." sqref="A44:A45 A59 A115" xr:uid="{00000000-0002-0000-0100-00000B000000}"/>
    <dataValidation allowBlank="1" showErrorMessage="1" prompt="Enter the title of the Responsible Person." sqref="A36 A50 A128" xr:uid="{00000000-0002-0000-0100-00000C000000}"/>
    <dataValidation type="list" allowBlank="1" showErrorMessage="1" prompt="select &quot;Yes&quot; or &quot;No&quot;." sqref="G140" xr:uid="{00000000-0002-0000-0100-00000D000000}">
      <formula1>"Yes,No"</formula1>
    </dataValidation>
    <dataValidation allowBlank="1" showErrorMessage="1" promptTitle="federal operating permit only" prompt="If required to obtain a site operating permit (SOP) or general operating permit (GOP), list all associated permit number(s). If no associated permit number has been assigned yet, enter &quot;TBD&quot;:" sqref="D83:G83" xr:uid="{00000000-0002-0000-0100-00000E000000}"/>
    <dataValidation allowBlank="1" showErrorMessage="1" prompt="Enter the name of the State Senator" sqref="D111:G111" xr:uid="{00000000-0002-0000-0100-000010000000}"/>
    <dataValidation allowBlank="1" showErrorMessage="1" prompt="Enter the State Senator District." sqref="D112:G112" xr:uid="{00000000-0002-0000-0100-000011000000}"/>
    <dataValidation allowBlank="1" showErrorMessage="1" prompt="Enter the State Representative's name" sqref="D113:G113" xr:uid="{00000000-0002-0000-0100-000012000000}"/>
    <dataValidation allowBlank="1" showErrorMessage="1" prompt="Enter the State Representative's district number." sqref="D114:G114" xr:uid="{00000000-0002-0000-0100-000013000000}"/>
    <dataValidation allowBlank="1" showErrorMessage="1" prompt="Enter the principal product or business of this company." sqref="D106:G106" xr:uid="{00000000-0002-0000-0100-000014000000}"/>
    <dataValidation type="list" allowBlank="1" showErrorMessage="1" prompt="select one" sqref="D99:G99" xr:uid="{00000000-0002-0000-0100-000015000000}">
      <formula1>"Temporary,Permanent,Specialty"</formula1>
    </dataValidation>
    <dataValidation allowBlank="1" showErrorMessage="1" prompt="provide the serial number of the equipment being authorized." sqref="D103:G104" xr:uid="{00000000-0002-0000-0100-000016000000}"/>
    <dataValidation allowBlank="1" showErrorMessage="1" promptTitle="Area Name" prompt="Enter area name. Must indicate the general type of operation, process, equipment or facility. Include numerical designations, if appropriate. Examples are Sulfuric Acid Plant and No. 5 Steam Boiler. Vague names such as Chemical Plant are not acceptable." sqref="D95:G95" xr:uid="{00000000-0002-0000-0100-000017000000}"/>
    <dataValidation allowBlank="1" showErrorMessage="1" prompt="Enter the site name." sqref="D94:G94" xr:uid="{00000000-0002-0000-0100-000018000000}"/>
    <dataValidation type="list" allowBlank="1" showErrorMessage="1" prompt="Are there any schools located within 3,000 feet of the site boundary? Enter or select &quot;Yes&quot; or &quot;No.&quot;" sqref="D97:G97" xr:uid="{00000000-0002-0000-0100-000019000000}">
      <formula1>"Yes,No"</formula1>
    </dataValidation>
    <dataValidation allowBlank="1" showErrorMessage="1" prompt="Enter the facility street address. If there is no address, please describe the physical location in the next cell." sqref="D89:G89" xr:uid="{00000000-0002-0000-0100-00001A000000}"/>
    <dataValidation allowBlank="1" showErrorMessage="1" promptTitle="Site Location Description" prompt="If there is no street address, provide written driving directions to the site. Identify the location by distance and direction from well-known landmarks such as major highway intersections." sqref="D92:G92" xr:uid="{00000000-0002-0000-0100-00001B000000}"/>
    <dataValidation allowBlank="1" showErrorMessage="1" prompt="Enter the facility's city. If the address is not located in a city, then enter the city or town closest to the facility, even if it is not in the same county as the facility." sqref="D90:G90" xr:uid="{00000000-0002-0000-0100-00001C000000}"/>
    <dataValidation allowBlank="1" showErrorMessage="1" prompt="Please include the ZIP Code of the physical facility site, not the ZIP Code of the applicant's mailing address. " sqref="D91:G92" xr:uid="{00000000-0002-0000-0100-00001D000000}"/>
    <dataValidation type="list" allowBlank="1" showErrorMessage="1" prompt="Enter the county where the facility is physically located. " sqref="D87:G87" xr:uid="{00000000-0002-0000-0100-00001E000000}">
      <formula1>Counties</formula1>
    </dataValidation>
    <dataValidation allowBlank="1" showErrorMessage="1" prompt="List the legal name of the company,corporation, partnership, or person who is applying for the permit." sqref="D28:G28" xr:uid="{00000000-0002-0000-0100-00001F000000}"/>
    <dataValidation allowBlank="1" showErrorMessage="1" prompt="Enter the Texas Secretary of State Charter or Registration Number, if it has been given." sqref="D31:G31" xr:uid="{00000000-0002-0000-0100-000020000000}"/>
    <dataValidation allowBlank="1" showErrorMessage="1" prompt="Enter the email address of the Company Official Contact (not a consultant)." sqref="C59:G59" xr:uid="{00000000-0002-0000-0100-000021000000}"/>
    <dataValidation allowBlank="1" showErrorMessage="1" promptTitle="Customer Reference Number (CN)" prompt="Enter the Customer Reference Number (CN). The CN is a unique number given to each business, governmental body, association, individual, or other entity that owns, operates, is responsible for, or is affiliated with a regulated entity." sqref="F62:G62" xr:uid="{00000000-0002-0000-0100-000022000000}"/>
    <dataValidation type="list" allowBlank="1" showErrorMessage="1" prompt="Is a site operating permit (SOP) or general operating permit (GOP) review pending for this source, area, or site? Enter or select &quot;Yes&quot; or &quot;No&quot;." sqref="G82" xr:uid="{00000000-0002-0000-0100-000023000000}">
      <formula1>"Yes,No"</formula1>
    </dataValidation>
    <dataValidation allowBlank="1" showErrorMessage="1" promptTitle="Regulated ID Number (RN)" prompt="Enter the Regulated ID Number (RN). The RN is a unique agency assigned number given to each person, organization, place, or thing that is of environmental interest to us and where regulated activities will occur." sqref="F80:G83 G77 F77:F78 G64:G65 F7:F9 F64:F71 G7:G8 G67:G70 F63:G63" xr:uid="{00000000-0002-0000-0100-000024000000}"/>
    <dataValidation type="list" allowBlank="1" showErrorMessage="1" prompt="Does the applicant have unpaid delinquent fees and/or penalties owed to the TCEQ? Enter or select &quot;Yes&quot; or &quot;No&quot;. This form will not be processed until all delinquent fees and/or penalties owed to the TCEQ is paid in accordance with policy." sqref="G66" xr:uid="{00000000-0002-0000-0100-000025000000}">
      <formula1>"Yes,No"</formula1>
    </dataValidation>
    <dataValidation allowBlank="1" showErrorMessage="1" promptTitle="For GHG Projects only:" prompt="List the non-GHG applications (pending or being submitted) that are associated with the project. Note that all preconstruction authorizations must be obtained prior to start of construction." sqref="G70 D70:F71 G77 D77:F78" xr:uid="{00000000-0002-0000-0100-000028000000}"/>
    <dataValidation allowBlank="1" showErrorMessage="1" promptTitle="federal operating permit only" prompt="If Yes, list all associated permit number(s). If no associated permit number has been assigned yet, enter &quot;TBD&quot;:" sqref="D71:F71 D78:F78" xr:uid="{00000000-0002-0000-0100-000029000000}"/>
    <dataValidation type="list" allowBlank="1" showErrorMessage="1" errorTitle="Invalid response" error="Valid responses are Yes and N/A." prompt="select yes" sqref="G151" xr:uid="{00000000-0002-0000-0100-00002B000000}">
      <formula1>"Yes"</formula1>
    </dataValidation>
    <dataValidation type="list" allowBlank="1" showErrorMessage="1" errorTitle="Invalid reponse" error="Valid responses are Yes and N/A." prompt="select yes" sqref="G153" xr:uid="{00000000-0002-0000-0100-00002D000000}">
      <formula1>"Yes"</formula1>
    </dataValidation>
    <dataValidation type="list" allowBlank="1" showErrorMessage="1" errorTitle="Invaluid response" error="Valid responses are Yes and N/A." prompt="select yes" sqref="G152" xr:uid="{00000000-0002-0000-0100-00002E000000}">
      <formula1>"Yes"</formula1>
    </dataValidation>
    <dataValidation type="list" allowBlank="1" showErrorMessage="1" promptTitle="Confidential Only" prompt="select yes" sqref="G146" xr:uid="{00000000-0002-0000-0100-00002F000000}">
      <formula1>"Yes"</formula1>
    </dataValidation>
    <dataValidation type="list" allowBlank="1" showErrorMessage="1" promptTitle="Core Data Form" prompt="select yes" sqref="G149" xr:uid="{00000000-0002-0000-0100-000030000000}">
      <formula1>"Yes"</formula1>
    </dataValidation>
    <dataValidation type="list" allowBlank="1" showErrorMessage="1" promptTitle="Regulated ID Number (RN)" prompt="Enter the Regulated ID Number (RN). The RN is a unique agency assigned number given to each person, organization, place, or thing that is of environmental interest to us and where regulated activities will occur." sqref="G66" xr:uid="{00000000-0002-0000-0100-000031000000}">
      <formula1>"Yes,No"</formula1>
    </dataValidation>
    <dataValidation allowBlank="1" showErrorMessage="1" prompt="Enter the county where the facility is physically located. " sqref="D88:G88" xr:uid="{00000000-0002-0000-0100-000032000000}"/>
    <dataValidation type="list" allowBlank="1" showInputMessage="1" showErrorMessage="1" prompt="select one" sqref="G23 G12 G7:G9" xr:uid="{00000000-0002-0000-0100-000033000000}">
      <formula1>"I agree,I disagree"</formula1>
    </dataValidation>
    <dataValidation allowBlank="1" showErrorMessage="1" promptTitle="Internal Comments" prompt="This cell is intentionally left blank for internal comments. All internal comments must be submitted prior to application submittal." sqref="H1 H4" xr:uid="{00000000-0002-0000-0100-000034000000}"/>
    <dataValidation type="list" allowBlank="1" showErrorMessage="1" prompt="select one" sqref="D10:E10" xr:uid="{00000000-0002-0000-0100-000035000000}">
      <formula1>"Initial,Change of Representations,Initial (move to new location), Renewal"</formula1>
    </dataValidation>
    <dataValidation type="list" allowBlank="1" showErrorMessage="1" promptTitle="Concrete Batch Plant Only:" prompt="Is the facility located in a municipality or an extraterritorial jurisdiction of a municipality? Enter or select &quot;Yes&quot; or &quot;No&quot;." sqref="D124:G124" xr:uid="{00000000-0002-0000-0100-000036000000}">
      <formula1>"Yes,No"</formula1>
    </dataValidation>
    <dataValidation allowBlank="1" showErrorMessage="1" promptTitle="Concrete Batch Plant only:" prompt="Enter the name of the County Judge. The title &quot;The Honorable&quot; has already been added." sqref="C118:G118" xr:uid="{00000000-0002-0000-0100-000037000000}"/>
    <dataValidation allowBlank="1" showErrorMessage="1" promptTitle="Concrete Batch Plant only:" prompt="Enter the mailing address of the County Judge." sqref="C119:G120" xr:uid="{00000000-0002-0000-0100-000038000000}"/>
    <dataValidation allowBlank="1" showErrorMessage="1" promptTitle="Concrete Batch Plant only:" prompt="Enter the city of the County Judge." sqref="C121:G121" xr:uid="{00000000-0002-0000-0100-000039000000}"/>
    <dataValidation allowBlank="1" showErrorMessage="1" promptTitle="Concrete Batch Plant only:" prompt="Enter the state of the County Judge." sqref="C122:G122" xr:uid="{00000000-0002-0000-0100-00003A000000}"/>
    <dataValidation allowBlank="1" showErrorMessage="1" promptTitle="Concrete Batch Plant only:" prompt="Enter the ZIP code of the County Judge." sqref="C123:G123" xr:uid="{00000000-0002-0000-0100-00003B000000}"/>
    <dataValidation allowBlank="1" showErrorMessage="1" promptTitle="Concrete Batch Plant only:" prompt="If the facility is located in a municipality or extraterritorial jurisdiction of a municipality, enter the first name of the Presiding Officer." sqref="C126:G126" xr:uid="{00000000-0002-0000-0100-00003C000000}"/>
    <dataValidation allowBlank="1" showErrorMessage="1" promptTitle="Concrete Batch Plant only:" prompt="If the facility is located in a municipality or extraterritorial jurisdiction of a municipality, enter the last name of the Presiding Officer." sqref="C127:G127" xr:uid="{00000000-0002-0000-0100-00003D000000}"/>
    <dataValidation allowBlank="1" showErrorMessage="1" promptTitle="Concrete Batch Plant only:" prompt="If the facility is located in a municipality or extraterritorial jurisdiction of a municipality, enter the title of the Presiding Officer." sqref="C128:G128" xr:uid="{00000000-0002-0000-0100-00003E000000}"/>
    <dataValidation allowBlank="1" showErrorMessage="1" promptTitle="Concrete Batch Plant only:" prompt="If the facility is located in a municipality or extraterritorial jurisdiction of a municipality, enter the mailing address of the Presiding Officer." sqref="C129:G130" xr:uid="{00000000-0002-0000-0100-00003F000000}"/>
    <dataValidation allowBlank="1" showErrorMessage="1" promptTitle="Concrete Batch Plant only:" prompt="If the facility is located in a municipality or extraterritorial jurisdiction of a municipality, enter the city of the Presiding Officer." sqref="C131:G131" xr:uid="{00000000-0002-0000-0100-000040000000}"/>
    <dataValidation allowBlank="1" showErrorMessage="1" promptTitle="Concrete Batch Plant only:" prompt="If the facility is located in a municipality or extraterritorial jurisdiction of a municipality, enter the state of the Presiding Officer." sqref="C132:G132" xr:uid="{00000000-0002-0000-0100-000041000000}"/>
    <dataValidation allowBlank="1" showErrorMessage="1" promptTitle="Concrete Batch Plant only:" prompt="If the facility is located in a municipality or extraterritorial jurisdiction of a municipality, enter the ZIP code of the Presiding Officer." sqref="C133:G133" xr:uid="{00000000-0002-0000-0100-000042000000}"/>
    <dataValidation type="list" allowBlank="1" showErrorMessage="1" error="SIC code is a four digit code." prompt="select the SIC" sqref="D107:G107" xr:uid="{00000000-0002-0000-0100-000043000000}">
      <formula1>SIC</formula1>
    </dataValidation>
    <dataValidation allowBlank="1" showInputMessage="1" showErrorMessage="1" prompt="Select the principal product or business of this company." sqref="D107:G107" xr:uid="{00000000-0002-0000-0100-000044000000}"/>
    <dataValidation type="list" allowBlank="1" showErrorMessage="1" prompt="Select Yes or No" sqref="G24:G25" xr:uid="{00000000-0002-0000-0100-000045000000}">
      <formula1>"Yes,No"</formula1>
    </dataValidation>
    <dataValidation type="list" allowBlank="1" showErrorMessage="1" prompt="select one" sqref="D11:E11" xr:uid="{00000000-0002-0000-0100-000046000000}">
      <formula1>"Initial,Change of Representations,Initial (move to new location)"</formula1>
    </dataValidation>
    <dataValidation type="list" allowBlank="1" showErrorMessage="1" prompt="Select yes or no" sqref="G13:G22" xr:uid="{00000000-0002-0000-0100-000047000000}">
      <formula1>"Yes,No"</formula1>
    </dataValidation>
    <dataValidation allowBlank="1" showErrorMessage="1" prompt="enter registration number, if applicable" sqref="F10:F11" xr:uid="{00000000-0002-0000-0100-000048000000}"/>
    <dataValidation type="textLength" operator="greaterThan" allowBlank="1" showErrorMessage="1" errorTitle="This text cannot be deleted" error="Please do not alter the text in this block of instructions. It has been left unlocked for accessibility purposes only. Altering the text in an instructions block may result in denial of the permit application." prompt="enter registration number" sqref="A74:C76" xr:uid="{00000000-0002-0000-0100-00004A000000}">
      <formula1>1</formula1>
    </dataValidation>
    <dataValidation allowBlank="1" showErrorMessage="1" prompt="enter effective date" sqref="D74:G76" xr:uid="{00000000-0002-0000-0100-00004B000000}"/>
    <dataValidation allowBlank="1" showErrorMessage="1" prompt="if yes, list the permit numbers" sqref="D79:G79" xr:uid="{00000000-0002-0000-0100-00004C000000}"/>
    <dataValidation type="list" allowBlank="1" showErrorMessage="1" prompt="select yes" sqref="G154:G158" xr:uid="{00000000-0002-0000-0100-00004E000000}">
      <formula1>"Yes"</formula1>
    </dataValidation>
    <dataValidation allowBlank="1" showErrorMessage="1" prompt="enter email address" sqref="C44:G44" xr:uid="{00000000-0002-0000-0100-000050000000}"/>
    <dataValidation allowBlank="1" showErrorMessage="1" prompt="enter prefix" sqref="C47:G47 C33:G33" xr:uid="{00000000-0002-0000-0100-000051000000}"/>
    <dataValidation allowBlank="1" showErrorMessage="1" prompt="enter first name" sqref="C48:G48 C34:G34" xr:uid="{00000000-0002-0000-0100-000052000000}"/>
    <dataValidation allowBlank="1" showErrorMessage="1" prompt="enter last name" sqref="C49:G49 C35:G35" xr:uid="{00000000-0002-0000-0100-000053000000}"/>
    <dataValidation allowBlank="1" showErrorMessage="1" prompt="enter title" sqref="C50:G50 C36:G36" xr:uid="{00000000-0002-0000-0100-000054000000}"/>
    <dataValidation allowBlank="1" showErrorMessage="1" prompt="enter mailing address" sqref="C51:G51 C37:G37" xr:uid="{00000000-0002-0000-0100-000055000000}"/>
    <dataValidation allowBlank="1" showErrorMessage="1" prompt="enter address line 2" sqref="C52:G52 C38:G38" xr:uid="{00000000-0002-0000-0100-000056000000}"/>
    <dataValidation allowBlank="1" showErrorMessage="1" prompt="enter city" sqref="C53:G53 C39:G39" xr:uid="{00000000-0002-0000-0100-000057000000}"/>
    <dataValidation allowBlank="1" showErrorMessage="1" prompt="enter state" sqref="C54:G54 C40:G40" xr:uid="{00000000-0002-0000-0100-000058000000}"/>
    <dataValidation allowBlank="1" showErrorMessage="1" prompt="enter zip code" sqref="C55:G55 C41:G41" xr:uid="{00000000-0002-0000-0100-000059000000}"/>
    <dataValidation allowBlank="1" showErrorMessage="1" prompt="enter telephone number" sqref="C56:G56 C42:G42" xr:uid="{00000000-0002-0000-0100-00005A000000}"/>
    <dataValidation allowBlank="1" showErrorMessage="1" prompt="enter fax number" sqref="C43:G43 C57:G58" xr:uid="{00000000-0002-0000-0100-00005B000000}"/>
    <dataValidation allowBlank="1" showErrorMessage="1" prompt="enter length of time at site in days" sqref="D101:G101" xr:uid="{00000000-0002-0000-0100-00005D000000}"/>
    <dataValidation allowBlank="1" showErrorMessage="1" prompt="enter single project name" sqref="D102:G102" xr:uid="{00000000-0002-0000-0100-00005E000000}"/>
    <dataValidation type="list" allowBlank="1" showErrorMessage="1" prompt="Select yes" sqref="G159:G166" xr:uid="{00000000-0002-0000-0100-000060000000}">
      <formula1>"Yes"</formula1>
    </dataValidation>
    <dataValidation allowBlank="1" showErrorMessage="1" prompt="select one" sqref="G10" xr:uid="{881ABA81-9B6D-4F21-B9C2-87A0EC8F4C6F}"/>
    <dataValidation allowBlank="1" showErrorMessage="1" prompt="enter the expiraton date" sqref="G11" xr:uid="{37EC90A5-1B4C-455E-809C-815EBA6502C7}"/>
    <dataValidation type="list" allowBlank="1" showInputMessage="1" showErrorMessage="1" prompt="select one" sqref="G22" xr:uid="{8F177DF1-2A07-4CD3-BF30-661B41F76F81}">
      <formula1>"Yes,No"</formula1>
    </dataValidation>
    <dataValidation type="list" allowBlank="1" showErrorMessage="1" prompt="select one" sqref="G6" xr:uid="{84917B53-EE68-4A3C-92A2-B6DBB81E8582}">
      <formula1>"I agree,I disagree"</formula1>
    </dataValidation>
    <dataValidation allowBlank="1" showErrorMessage="1" prompt="enter expiration date if applicable" sqref="G10:G11" xr:uid="{91D45032-77BD-4D6C-8A1B-0F658450AB0B}"/>
    <dataValidation type="list" allowBlank="1" showErrorMessage="1" prompt="select one" sqref="G18 G13 G14 G15 G16 G17 G19 G20 G21" xr:uid="{6DD5B425-5625-47F5-959D-DD55496CBD7E}">
      <formula1>"Yes,No"</formula1>
    </dataValidation>
    <dataValidation allowBlank="1" showErrorMessage="1" prompt="This cell may be used for applicant internal comments. All comments must be deleted prior to application submittal." sqref="H5:H166" xr:uid="{00000000-0002-0000-0100-00004D000000}"/>
  </dataValidations>
  <hyperlinks>
    <hyperlink ref="A110" r:id="rId1" xr:uid="{00000000-0004-0000-0100-000000000000}"/>
    <hyperlink ref="A110:G110" r:id="rId2" tooltip="Click to link to the Texas State Capitol site" display="www.capitol.state.tx.us" xr:uid="{00000000-0004-0000-0100-000001000000}"/>
    <hyperlink ref="A110:G110" r:id="rId3" tooltip="Click to look up who represents this facility in State legislature." display="https://fyi.capitol.texas.gov/Home.aspx" xr:uid="{00000000-0004-0000-0100-000002000000}"/>
    <hyperlink ref="A30" r:id="rId4" xr:uid="{00000000-0004-0000-0100-000003000000}"/>
    <hyperlink ref="A67" r:id="rId5" xr:uid="{00000000-0004-0000-0100-000004000000}"/>
    <hyperlink ref="A67:F67" r:id="rId6" tooltip="Click to view the Delinquent Fee and Penalty Protocol." display="www.tceq.texas.gov/agency/financial/fees/delin" xr:uid="{00000000-0004-0000-0100-000005000000}"/>
    <hyperlink ref="A148" r:id="rId7" xr:uid="{00000000-0004-0000-0100-000006000000}"/>
    <hyperlink ref="A148:G148" r:id="rId8" tooltip="Click to link to TCEQ's Confidentiality Policy" display="www.tceq.texas.gov/permitting/air/confidential.html" xr:uid="{00000000-0004-0000-0100-000007000000}"/>
    <hyperlink ref="A150" r:id="rId9" xr:uid="{00000000-0004-0000-0100-000008000000}"/>
    <hyperlink ref="A116" r:id="rId10" xr:uid="{00000000-0004-0000-0100-000009000000}"/>
    <hyperlink ref="A116:G116" r:id="rId11" tooltip="Click to link to the directory of Texas Chief Executives" display="www.txdirectory.com" xr:uid="{00000000-0004-0000-0100-00000A000000}"/>
  </hyperlinks>
  <printOptions horizontalCentered="1"/>
  <pageMargins left="0.25" right="0.25" top="1" bottom="0.5" header="0.3" footer="0.3"/>
  <pageSetup scale="95" fitToHeight="0" orientation="portrait" r:id="rId12"/>
  <headerFooter scaleWithDoc="0">
    <oddHeader>&amp;C&amp;"Arial,Bold"Texas Commission on Environmental Quality
Form PI-1S-CBP&amp;11
&amp;10&amp;A&amp;RDate: 11/9/2023
Registration #: 14254L002
Company: Flatiron Dragados, LLC</oddHeader>
    <oddFooter>&amp;CPage &amp;P&amp;LVersion 5.2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DCDC"/>
  </sheetPr>
  <dimension ref="A1:F102"/>
  <sheetViews>
    <sheetView showGridLines="0" topLeftCell="A94" zoomScaleNormal="100" workbookViewId="0">
      <selection activeCell="C68" sqref="C68"/>
    </sheetView>
  </sheetViews>
  <sheetFormatPr defaultColWidth="0" defaultRowHeight="12.75" zeroHeight="1" x14ac:dyDescent="0.2"/>
  <cols>
    <col min="1" max="1" width="13.140625" style="27" customWidth="1"/>
    <col min="2" max="2" width="57.140625" style="27" customWidth="1"/>
    <col min="3" max="3" width="31.85546875" style="27" customWidth="1"/>
    <col min="4" max="4" width="38.85546875" style="27" customWidth="1"/>
    <col min="5" max="5" width="41.28515625" style="27" customWidth="1"/>
    <col min="6" max="6" width="48" hidden="1" customWidth="1"/>
    <col min="7" max="16384" width="9.140625" style="27" hidden="1"/>
  </cols>
  <sheetData>
    <row r="1" spans="1:6" ht="13.5" thickBot="1" x14ac:dyDescent="0.25">
      <c r="A1" s="533" t="s">
        <v>0</v>
      </c>
      <c r="B1" s="533"/>
      <c r="C1" s="533"/>
      <c r="D1" s="533"/>
      <c r="E1" s="533"/>
    </row>
    <row r="2" spans="1:6" ht="25.5" customHeight="1" thickBot="1" x14ac:dyDescent="0.25">
      <c r="A2" s="543" t="s">
        <v>562</v>
      </c>
      <c r="B2" s="544"/>
      <c r="C2" s="544"/>
      <c r="D2" s="545"/>
      <c r="E2" s="41" t="s">
        <v>399</v>
      </c>
      <c r="F2" t="s">
        <v>607</v>
      </c>
    </row>
    <row r="3" spans="1:6" ht="74.25" customHeight="1" thickBot="1" x14ac:dyDescent="0.25">
      <c r="A3" s="546" t="s">
        <v>957</v>
      </c>
      <c r="B3" s="547"/>
      <c r="C3" s="547"/>
      <c r="D3" s="548"/>
      <c r="E3" s="42" t="s">
        <v>400</v>
      </c>
      <c r="F3" t="s">
        <v>570</v>
      </c>
    </row>
    <row r="4" spans="1:6" ht="15.75" customHeight="1" x14ac:dyDescent="0.2">
      <c r="A4" s="549" t="s">
        <v>563</v>
      </c>
      <c r="B4" s="550"/>
      <c r="C4" s="550"/>
      <c r="D4" s="551"/>
      <c r="E4" s="176"/>
      <c r="F4" t="s">
        <v>578</v>
      </c>
    </row>
    <row r="5" spans="1:6" ht="15.75" customHeight="1" thickBot="1" x14ac:dyDescent="0.25">
      <c r="A5" s="552" t="s">
        <v>564</v>
      </c>
      <c r="B5" s="553"/>
      <c r="C5" s="553"/>
      <c r="D5" s="554"/>
      <c r="E5" s="43"/>
    </row>
    <row r="6" spans="1:6" ht="16.5" customHeight="1" thickBot="1" x14ac:dyDescent="0.25">
      <c r="A6" s="555" t="s">
        <v>561</v>
      </c>
      <c r="B6" s="556"/>
      <c r="C6" s="556"/>
      <c r="D6" s="557"/>
      <c r="E6" s="43"/>
    </row>
    <row r="7" spans="1:6" ht="14.25" x14ac:dyDescent="0.2">
      <c r="A7" s="559" t="s">
        <v>427</v>
      </c>
      <c r="B7" s="560"/>
      <c r="C7" s="563" t="str">
        <f>IF('PI-1S-CBP'!$D$99="","",'PI-1S-CBP'!$D$99)</f>
        <v>Temporary</v>
      </c>
      <c r="D7" s="548"/>
      <c r="E7" s="43"/>
    </row>
    <row r="8" spans="1:6" ht="15" thickBot="1" x14ac:dyDescent="0.25">
      <c r="A8" s="561" t="s">
        <v>439</v>
      </c>
      <c r="B8" s="562"/>
      <c r="C8" s="564" t="s">
        <v>1108</v>
      </c>
      <c r="D8" s="565"/>
      <c r="E8" s="43"/>
    </row>
    <row r="9" spans="1:6" ht="13.5" customHeight="1" thickBot="1" x14ac:dyDescent="0.25">
      <c r="A9" s="537" t="s">
        <v>561</v>
      </c>
      <c r="B9" s="538"/>
      <c r="C9" s="538"/>
      <c r="D9" s="539"/>
      <c r="E9" s="43"/>
    </row>
    <row r="10" spans="1:6" ht="30.75" thickBot="1" x14ac:dyDescent="0.25">
      <c r="A10" s="180" t="s">
        <v>445</v>
      </c>
      <c r="B10" s="181" t="s">
        <v>446</v>
      </c>
      <c r="C10" s="182" t="s">
        <v>398</v>
      </c>
      <c r="D10" s="183" t="s">
        <v>567</v>
      </c>
      <c r="E10" s="43"/>
    </row>
    <row r="11" spans="1:6" ht="15.75" customHeight="1" thickBot="1" x14ac:dyDescent="0.25">
      <c r="A11" s="534" t="s">
        <v>447</v>
      </c>
      <c r="B11" s="535"/>
      <c r="C11" s="535"/>
      <c r="D11" s="536"/>
      <c r="E11" s="43"/>
    </row>
    <row r="12" spans="1:6" ht="29.25" thickBot="1" x14ac:dyDescent="0.25">
      <c r="A12" s="44" t="s">
        <v>551</v>
      </c>
      <c r="B12" s="45" t="s">
        <v>565</v>
      </c>
      <c r="C12" s="46" t="s">
        <v>104</v>
      </c>
      <c r="D12" s="47" t="str">
        <f>IF(C12="no","This project does not meet the requirements of the Standard Permit.","")</f>
        <v/>
      </c>
      <c r="E12" s="43"/>
    </row>
    <row r="13" spans="1:6" ht="13.5" customHeight="1" thickBot="1" x14ac:dyDescent="0.25">
      <c r="A13" s="537" t="s">
        <v>561</v>
      </c>
      <c r="B13" s="538"/>
      <c r="C13" s="538"/>
      <c r="D13" s="539"/>
      <c r="E13" s="43"/>
    </row>
    <row r="14" spans="1:6" ht="15.75" thickBot="1" x14ac:dyDescent="0.25">
      <c r="A14" s="540" t="s">
        <v>448</v>
      </c>
      <c r="B14" s="541"/>
      <c r="C14" s="541"/>
      <c r="D14" s="542"/>
      <c r="E14" s="43"/>
    </row>
    <row r="15" spans="1:6" ht="28.5" x14ac:dyDescent="0.2">
      <c r="A15" s="193" t="s">
        <v>450</v>
      </c>
      <c r="B15" s="125" t="s">
        <v>566</v>
      </c>
      <c r="C15" s="48" t="s">
        <v>104</v>
      </c>
      <c r="D15" s="194" t="str">
        <f>IF(C15="no","This project does not meet the requirements of the Standard Permit.","")</f>
        <v/>
      </c>
      <c r="E15" s="43"/>
    </row>
    <row r="16" spans="1:6" ht="43.5" customHeight="1" x14ac:dyDescent="0.2">
      <c r="A16" s="569" t="s">
        <v>959</v>
      </c>
      <c r="B16" s="570"/>
      <c r="C16" s="198" t="s">
        <v>87</v>
      </c>
      <c r="D16" s="199" t="s">
        <v>561</v>
      </c>
      <c r="E16" s="43"/>
    </row>
    <row r="17" spans="1:6" ht="30.75" customHeight="1" x14ac:dyDescent="0.2">
      <c r="A17" s="195" t="s">
        <v>450</v>
      </c>
      <c r="B17" s="54" t="s">
        <v>862</v>
      </c>
      <c r="C17" s="111"/>
      <c r="D17" s="56" t="str">
        <f>IF(C17="no","This project does not meet the requirements of the Standard Permit.","")</f>
        <v/>
      </c>
      <c r="E17" s="43"/>
      <c r="F17" t="s">
        <v>863</v>
      </c>
    </row>
    <row r="18" spans="1:6" ht="30.75" customHeight="1" x14ac:dyDescent="0.2">
      <c r="A18" s="195" t="s">
        <v>450</v>
      </c>
      <c r="B18" s="54" t="s">
        <v>1020</v>
      </c>
      <c r="C18" s="192" t="str">
        <f>IF('PI-1S-CBP'!$D$102="","",'PI-1S-CBP'!$D$102)</f>
        <v>New Harbor Bridge Hwy 181 Project</v>
      </c>
      <c r="D18" s="57" t="s">
        <v>561</v>
      </c>
      <c r="E18" s="43"/>
      <c r="F18" t="s">
        <v>863</v>
      </c>
    </row>
    <row r="19" spans="1:6" ht="45" customHeight="1" x14ac:dyDescent="0.2">
      <c r="A19" s="569" t="s">
        <v>960</v>
      </c>
      <c r="B19" s="570"/>
      <c r="C19" s="198" t="s">
        <v>87</v>
      </c>
      <c r="D19" s="199" t="s">
        <v>561</v>
      </c>
      <c r="E19" s="43"/>
    </row>
    <row r="20" spans="1:6" ht="30" customHeight="1" thickBot="1" x14ac:dyDescent="0.25">
      <c r="A20" s="566" t="str">
        <f>IF(AND(OR(C16="yes",C19="yes"),OR('PI-1S-CBP'!D10="initial",'PI-1S-CBP'!D10="initial (move to new location)"),'PI-1S-CBP'!D96="yes",'PI-1S-CBP'!D99="temporary"),"If the plant is already registered in Texas as a temporary facility you must submit your relocation information to the applicable regional office. The application will not be accepted in Austin for review.",IF(OR(C16="yes",C19="yes"),"If the application meets one of the two requirements above public notice is not required and the application fee is waived. A completed application workbook is required to be submitted to APD.",""))</f>
        <v/>
      </c>
      <c r="B20" s="567"/>
      <c r="C20" s="567"/>
      <c r="D20" s="568"/>
      <c r="E20" s="43"/>
    </row>
    <row r="21" spans="1:6" ht="13.5" customHeight="1" thickBot="1" x14ac:dyDescent="0.25">
      <c r="A21" s="537" t="s">
        <v>561</v>
      </c>
      <c r="B21" s="538"/>
      <c r="C21" s="538"/>
      <c r="D21" s="539"/>
      <c r="E21" s="43"/>
    </row>
    <row r="22" spans="1:6" ht="15.75" thickBot="1" x14ac:dyDescent="0.25">
      <c r="A22" s="540" t="s">
        <v>449</v>
      </c>
      <c r="B22" s="541"/>
      <c r="C22" s="541"/>
      <c r="D22" s="542"/>
      <c r="E22" s="43"/>
    </row>
    <row r="23" spans="1:6" ht="32.25" customHeight="1" x14ac:dyDescent="0.2">
      <c r="A23" s="110" t="s">
        <v>451</v>
      </c>
      <c r="B23" s="125" t="s">
        <v>1021</v>
      </c>
      <c r="C23" s="48" t="s">
        <v>104</v>
      </c>
      <c r="D23" s="52" t="str">
        <f>IF(C23="no","This project does not meet the requirements of the Standard Permit.","")</f>
        <v/>
      </c>
      <c r="E23" s="43"/>
    </row>
    <row r="24" spans="1:6" ht="27" customHeight="1" x14ac:dyDescent="0.2">
      <c r="A24" s="190" t="s">
        <v>451</v>
      </c>
      <c r="B24" s="54" t="s">
        <v>1023</v>
      </c>
      <c r="C24" s="111" t="s">
        <v>1014</v>
      </c>
      <c r="D24" s="57" t="s">
        <v>561</v>
      </c>
      <c r="E24" s="43"/>
    </row>
    <row r="25" spans="1:6" ht="27" customHeight="1" x14ac:dyDescent="0.2">
      <c r="A25" s="190" t="s">
        <v>451</v>
      </c>
      <c r="B25" s="54" t="s">
        <v>1011</v>
      </c>
      <c r="C25" s="111"/>
      <c r="D25" s="57"/>
      <c r="E25" s="43"/>
    </row>
    <row r="26" spans="1:6" ht="27" customHeight="1" thickBot="1" x14ac:dyDescent="0.25">
      <c r="A26" s="197" t="s">
        <v>451</v>
      </c>
      <c r="B26" s="127" t="s">
        <v>1012</v>
      </c>
      <c r="C26" s="49"/>
      <c r="D26" s="70"/>
      <c r="E26" s="43"/>
    </row>
    <row r="27" spans="1:6" ht="30.75" customHeight="1" x14ac:dyDescent="0.2">
      <c r="A27" s="67" t="s">
        <v>452</v>
      </c>
      <c r="B27" s="188" t="s">
        <v>460</v>
      </c>
      <c r="C27" s="189" t="s">
        <v>104</v>
      </c>
      <c r="D27" s="196" t="str">
        <f>IF(C27="no","This project does not meet the requirements of the Standard Permit.","")</f>
        <v/>
      </c>
      <c r="E27" s="43"/>
    </row>
    <row r="28" spans="1:6" ht="44.25" customHeight="1" x14ac:dyDescent="0.2">
      <c r="A28" s="53" t="s">
        <v>453</v>
      </c>
      <c r="B28" s="54" t="s">
        <v>1027</v>
      </c>
      <c r="C28" s="55">
        <v>99.9</v>
      </c>
      <c r="D28" s="57" t="s">
        <v>561</v>
      </c>
      <c r="E28" s="43"/>
    </row>
    <row r="29" spans="1:6" ht="30.75" customHeight="1" x14ac:dyDescent="0.2">
      <c r="A29" s="53" t="s">
        <v>454</v>
      </c>
      <c r="B29" s="54" t="s">
        <v>461</v>
      </c>
      <c r="C29" s="55" t="s">
        <v>104</v>
      </c>
      <c r="D29" s="56" t="str">
        <f>IF(C29="no","This project does not meet the requirements of the Standard Permit.","")</f>
        <v/>
      </c>
      <c r="E29" s="43"/>
    </row>
    <row r="30" spans="1:6" ht="45" customHeight="1" x14ac:dyDescent="0.2">
      <c r="A30" s="53" t="s">
        <v>455</v>
      </c>
      <c r="B30" s="54" t="s">
        <v>976</v>
      </c>
      <c r="C30" s="55" t="s">
        <v>104</v>
      </c>
      <c r="D30" s="56" t="str">
        <f>IF(C30="no","This project does not meet the requirements of the Standard Permit.","")</f>
        <v/>
      </c>
      <c r="E30" s="43"/>
    </row>
    <row r="31" spans="1:6" ht="48.75" customHeight="1" x14ac:dyDescent="0.2">
      <c r="A31" s="53" t="s">
        <v>456</v>
      </c>
      <c r="B31" s="54" t="s">
        <v>462</v>
      </c>
      <c r="C31" s="55" t="s">
        <v>104</v>
      </c>
      <c r="D31" s="56" t="str">
        <f>IF(C31="no","This project does not meet the requirements of the Standard Permit.","")</f>
        <v/>
      </c>
      <c r="E31" s="43"/>
    </row>
    <row r="32" spans="1:6" ht="62.25" customHeight="1" x14ac:dyDescent="0.2">
      <c r="A32" s="53" t="s">
        <v>457</v>
      </c>
      <c r="B32" s="54" t="s">
        <v>977</v>
      </c>
      <c r="C32" s="55" t="s">
        <v>104</v>
      </c>
      <c r="D32" s="56" t="str">
        <f>IF(C32="no","This project does not meet the requirements of the Standard Permit.","")</f>
        <v/>
      </c>
      <c r="E32" s="43"/>
    </row>
    <row r="33" spans="1:6" ht="31.5" customHeight="1" x14ac:dyDescent="0.2">
      <c r="A33" s="53" t="s">
        <v>458</v>
      </c>
      <c r="B33" s="54" t="s">
        <v>520</v>
      </c>
      <c r="C33" s="55" t="s">
        <v>1107</v>
      </c>
      <c r="D33" s="57" t="s">
        <v>561</v>
      </c>
      <c r="E33" s="43"/>
    </row>
    <row r="34" spans="1:6" ht="45" customHeight="1" x14ac:dyDescent="0.2">
      <c r="A34" s="53" t="s">
        <v>459</v>
      </c>
      <c r="B34" s="54" t="s">
        <v>463</v>
      </c>
      <c r="C34" s="55"/>
      <c r="D34" s="56" t="str">
        <f>IF(C34="no","This project does not meet the requirements of the Standard Permit.","")</f>
        <v/>
      </c>
      <c r="E34" s="43"/>
      <c r="F34" t="s">
        <v>575</v>
      </c>
    </row>
    <row r="35" spans="1:6" ht="43.5" customHeight="1" x14ac:dyDescent="0.2">
      <c r="A35" s="58" t="s">
        <v>464</v>
      </c>
      <c r="B35" s="54" t="s">
        <v>466</v>
      </c>
      <c r="C35" s="55" t="s">
        <v>104</v>
      </c>
      <c r="D35" s="56" t="str">
        <f>IF(C35="no","This project does not meet the requirements of the Standard Permit.","")</f>
        <v/>
      </c>
      <c r="E35" s="43"/>
      <c r="F35" t="s">
        <v>576</v>
      </c>
    </row>
    <row r="36" spans="1:6" ht="30.75" customHeight="1" x14ac:dyDescent="0.2">
      <c r="A36" s="61" t="s">
        <v>464</v>
      </c>
      <c r="B36" s="54" t="s">
        <v>467</v>
      </c>
      <c r="C36" s="55" t="s">
        <v>104</v>
      </c>
      <c r="D36" s="56" t="str">
        <f>IF(C36="no","This project does not meet the requirements of the Standard Permit.","")</f>
        <v/>
      </c>
      <c r="E36" s="43"/>
      <c r="F36" t="s">
        <v>576</v>
      </c>
    </row>
    <row r="37" spans="1:6" ht="57" x14ac:dyDescent="0.2">
      <c r="A37" s="58" t="s">
        <v>465</v>
      </c>
      <c r="B37" s="54" t="s">
        <v>468</v>
      </c>
      <c r="C37" s="55" t="s">
        <v>104</v>
      </c>
      <c r="D37" s="56" t="str">
        <f>IF(C37="no","This project does not meet the requirements of the Standard Permit.","")</f>
        <v/>
      </c>
      <c r="E37" s="43"/>
    </row>
    <row r="38" spans="1:6" ht="42.75" x14ac:dyDescent="0.2">
      <c r="A38" s="58" t="s">
        <v>521</v>
      </c>
      <c r="B38" s="59" t="s">
        <v>555</v>
      </c>
      <c r="C38" s="55" t="s">
        <v>469</v>
      </c>
      <c r="D38" s="57" t="s">
        <v>561</v>
      </c>
      <c r="E38" s="43"/>
    </row>
    <row r="39" spans="1:6" ht="15" x14ac:dyDescent="0.2">
      <c r="A39" s="60" t="s">
        <v>521</v>
      </c>
      <c r="B39" s="59" t="s">
        <v>525</v>
      </c>
      <c r="C39" s="55"/>
      <c r="D39" s="57" t="s">
        <v>561</v>
      </c>
      <c r="E39" s="43"/>
    </row>
    <row r="40" spans="1:6" ht="15" x14ac:dyDescent="0.2">
      <c r="A40" s="60" t="s">
        <v>521</v>
      </c>
      <c r="B40" s="59" t="s">
        <v>524</v>
      </c>
      <c r="C40" s="55"/>
      <c r="D40" s="57" t="s">
        <v>561</v>
      </c>
      <c r="E40" s="43"/>
    </row>
    <row r="41" spans="1:6" ht="15" x14ac:dyDescent="0.2">
      <c r="A41" s="60" t="s">
        <v>521</v>
      </c>
      <c r="B41" s="59" t="s">
        <v>526</v>
      </c>
      <c r="C41" s="55"/>
      <c r="D41" s="57" t="s">
        <v>561</v>
      </c>
      <c r="E41" s="43"/>
    </row>
    <row r="42" spans="1:6" ht="42.75" x14ac:dyDescent="0.2">
      <c r="A42" s="58" t="s">
        <v>471</v>
      </c>
      <c r="B42" s="59" t="s">
        <v>556</v>
      </c>
      <c r="C42" s="55" t="s">
        <v>528</v>
      </c>
      <c r="D42" s="57" t="s">
        <v>561</v>
      </c>
      <c r="E42" s="43"/>
    </row>
    <row r="43" spans="1:6" ht="15" x14ac:dyDescent="0.2">
      <c r="A43" s="60" t="s">
        <v>471</v>
      </c>
      <c r="B43" s="59" t="s">
        <v>525</v>
      </c>
      <c r="C43" s="55"/>
      <c r="D43" s="57" t="s">
        <v>561</v>
      </c>
      <c r="E43" s="43"/>
    </row>
    <row r="44" spans="1:6" ht="15" x14ac:dyDescent="0.2">
      <c r="A44" s="61" t="s">
        <v>471</v>
      </c>
      <c r="B44" s="59" t="s">
        <v>524</v>
      </c>
      <c r="C44" s="55"/>
      <c r="D44" s="57" t="s">
        <v>561</v>
      </c>
      <c r="E44" s="43"/>
    </row>
    <row r="45" spans="1:6" ht="42.75" x14ac:dyDescent="0.2">
      <c r="A45" s="62" t="s">
        <v>472</v>
      </c>
      <c r="B45" s="54" t="s">
        <v>531</v>
      </c>
      <c r="C45" s="55" t="s">
        <v>1068</v>
      </c>
      <c r="D45" s="56" t="str">
        <f>IF(C45="I disagree","This project does not meet the requirements of the Standard Permit.","")</f>
        <v/>
      </c>
      <c r="E45" s="43"/>
    </row>
    <row r="46" spans="1:6" ht="45" customHeight="1" x14ac:dyDescent="0.2">
      <c r="A46" s="58" t="s">
        <v>473</v>
      </c>
      <c r="B46" s="59" t="s">
        <v>475</v>
      </c>
      <c r="C46" s="55" t="s">
        <v>87</v>
      </c>
      <c r="D46" s="56" t="str">
        <f>IF(C46="yes","This project does not meet the requirements of the Standard Permit.","")</f>
        <v/>
      </c>
      <c r="E46" s="43"/>
    </row>
    <row r="47" spans="1:6" ht="42.75" x14ac:dyDescent="0.2">
      <c r="A47" s="60" t="s">
        <v>473</v>
      </c>
      <c r="B47" s="59" t="s">
        <v>476</v>
      </c>
      <c r="C47" s="55" t="s">
        <v>104</v>
      </c>
      <c r="D47" s="56" t="str">
        <f>IF(C47="no","This project does not meet the requirements of the Standard Permit.","")</f>
        <v/>
      </c>
      <c r="E47" s="43"/>
    </row>
    <row r="48" spans="1:6" ht="28.5" x14ac:dyDescent="0.2">
      <c r="A48" s="61" t="s">
        <v>473</v>
      </c>
      <c r="B48" s="59" t="s">
        <v>477</v>
      </c>
      <c r="C48" s="55" t="s">
        <v>104</v>
      </c>
      <c r="D48" s="56" t="str">
        <f>IF(C48="no","This project does not meet the requirements of the Standard Permit.","")</f>
        <v/>
      </c>
      <c r="E48" s="43"/>
    </row>
    <row r="49" spans="1:6" ht="28.5" x14ac:dyDescent="0.2">
      <c r="A49" s="62" t="s">
        <v>478</v>
      </c>
      <c r="B49" s="59" t="s">
        <v>568</v>
      </c>
      <c r="C49" s="55" t="s">
        <v>1092</v>
      </c>
      <c r="D49" s="57" t="s">
        <v>561</v>
      </c>
      <c r="E49" s="43"/>
    </row>
    <row r="50" spans="1:6" ht="31.5" customHeight="1" x14ac:dyDescent="0.2">
      <c r="A50" s="61" t="s">
        <v>478</v>
      </c>
      <c r="B50" s="59" t="s">
        <v>569</v>
      </c>
      <c r="C50" s="55"/>
      <c r="D50" s="56" t="str">
        <f>IF(C50="yes","This project does not meet the requirements of the Standard Permit.","")</f>
        <v/>
      </c>
      <c r="E50" s="43"/>
      <c r="F50" t="s">
        <v>574</v>
      </c>
    </row>
    <row r="51" spans="1:6" ht="30.75" customHeight="1" x14ac:dyDescent="0.2">
      <c r="A51" s="58" t="s">
        <v>479</v>
      </c>
      <c r="B51" s="59" t="s">
        <v>482</v>
      </c>
      <c r="C51" s="55" t="s">
        <v>104</v>
      </c>
      <c r="D51" s="57" t="s">
        <v>561</v>
      </c>
      <c r="E51" s="43"/>
    </row>
    <row r="52" spans="1:6" ht="28.5" x14ac:dyDescent="0.2">
      <c r="A52" s="61" t="s">
        <v>479</v>
      </c>
      <c r="B52" s="59" t="s">
        <v>481</v>
      </c>
      <c r="C52" s="55" t="s">
        <v>104</v>
      </c>
      <c r="D52" s="56" t="str">
        <f>IF(C52="no","This project does not meet the requirements of the Standard Permit.","")</f>
        <v/>
      </c>
      <c r="E52" s="43"/>
      <c r="F52" t="s">
        <v>820</v>
      </c>
    </row>
    <row r="53" spans="1:6" ht="29.25" thickBot="1" x14ac:dyDescent="0.25">
      <c r="A53" s="63" t="s">
        <v>480</v>
      </c>
      <c r="B53" s="127" t="s">
        <v>532</v>
      </c>
      <c r="C53" s="130" t="s">
        <v>1068</v>
      </c>
      <c r="D53" s="50" t="str">
        <f>IF(C53="I disagree","This project does not meet the requirements of the Standard Permit.","")</f>
        <v/>
      </c>
      <c r="E53" s="43"/>
    </row>
    <row r="54" spans="1:6" ht="13.5" customHeight="1" thickBot="1" x14ac:dyDescent="0.25">
      <c r="A54" s="537" t="s">
        <v>561</v>
      </c>
      <c r="B54" s="538"/>
      <c r="C54" s="538"/>
      <c r="D54" s="539"/>
      <c r="E54" s="43"/>
    </row>
    <row r="55" spans="1:6" ht="15.75" thickBot="1" x14ac:dyDescent="0.25">
      <c r="A55" s="540" t="s">
        <v>483</v>
      </c>
      <c r="B55" s="541"/>
      <c r="C55" s="541"/>
      <c r="D55" s="542"/>
      <c r="E55" s="43"/>
    </row>
    <row r="56" spans="1:6" ht="30" customHeight="1" x14ac:dyDescent="0.2">
      <c r="A56" s="110" t="s">
        <v>484</v>
      </c>
      <c r="B56" s="125" t="s">
        <v>864</v>
      </c>
      <c r="C56" s="48">
        <v>0</v>
      </c>
      <c r="D56" s="52" t="s">
        <v>561</v>
      </c>
      <c r="E56" s="43"/>
    </row>
    <row r="57" spans="1:6" ht="15" x14ac:dyDescent="0.2">
      <c r="A57" s="36" t="s">
        <v>868</v>
      </c>
      <c r="B57" s="54" t="s">
        <v>866</v>
      </c>
      <c r="C57" s="111"/>
      <c r="D57" s="57" t="s">
        <v>561</v>
      </c>
      <c r="E57" s="43"/>
    </row>
    <row r="58" spans="1:6" ht="45.75" customHeight="1" thickBot="1" x14ac:dyDescent="0.25">
      <c r="A58" s="126" t="s">
        <v>485</v>
      </c>
      <c r="B58" s="127" t="str">
        <f>IF(C56=1,"Will fuel for the engine be liquid fuel with a maximum sulfur content of no more than 0.0015 percent by weight and not consist of a blend containing waste oils or solvents?","Will fuel for the engines be liquid fuel with a maximum sulfur content of no more than 0.0015 percent by weight and not consist of a blend containing waste oils or solvents?")</f>
        <v>Will fuel for the engines be liquid fuel with a maximum sulfur content of no more than 0.0015 percent by weight and not consist of a blend containing waste oils or solvents?</v>
      </c>
      <c r="C58" s="49" t="s">
        <v>104</v>
      </c>
      <c r="D58" s="50" t="str">
        <f>IF(C58="no","This project does not meet the requirements of the Standard Permit.","")</f>
        <v/>
      </c>
      <c r="E58" s="43"/>
      <c r="F58" t="s">
        <v>865</v>
      </c>
    </row>
    <row r="59" spans="1:6" ht="13.5" customHeight="1" thickBot="1" x14ac:dyDescent="0.25">
      <c r="A59" s="537" t="s">
        <v>561</v>
      </c>
      <c r="B59" s="538"/>
      <c r="C59" s="538"/>
      <c r="D59" s="539"/>
      <c r="E59" s="43"/>
    </row>
    <row r="60" spans="1:6" ht="15.75" thickBot="1" x14ac:dyDescent="0.25">
      <c r="A60" s="534" t="s">
        <v>486</v>
      </c>
      <c r="B60" s="535"/>
      <c r="C60" s="535"/>
      <c r="D60" s="536"/>
      <c r="E60" s="43"/>
    </row>
    <row r="61" spans="1:6" ht="43.5" thickBot="1" x14ac:dyDescent="0.25">
      <c r="A61" s="64" t="s">
        <v>487</v>
      </c>
      <c r="B61" s="45" t="s">
        <v>990</v>
      </c>
      <c r="C61" s="46" t="s">
        <v>104</v>
      </c>
      <c r="D61" s="47" t="str">
        <f>IF(C61="no","This project does not meet the requirements of the Standard Permit.","")</f>
        <v/>
      </c>
      <c r="E61" s="43"/>
    </row>
    <row r="62" spans="1:6" ht="13.5" customHeight="1" thickBot="1" x14ac:dyDescent="0.25">
      <c r="A62" s="537" t="s">
        <v>561</v>
      </c>
      <c r="B62" s="538"/>
      <c r="C62" s="538"/>
      <c r="D62" s="539"/>
      <c r="E62" s="43"/>
    </row>
    <row r="63" spans="1:6" ht="15.75" thickBot="1" x14ac:dyDescent="0.25">
      <c r="A63" s="534" t="s">
        <v>488</v>
      </c>
      <c r="B63" s="535"/>
      <c r="C63" s="535"/>
      <c r="D63" s="536"/>
      <c r="E63" s="43"/>
      <c r="F63" t="s">
        <v>873</v>
      </c>
    </row>
    <row r="64" spans="1:6" ht="28.5" x14ac:dyDescent="0.2">
      <c r="A64" s="65" t="s">
        <v>489</v>
      </c>
      <c r="B64" s="66" t="s">
        <v>539</v>
      </c>
      <c r="C64" s="51">
        <v>170</v>
      </c>
      <c r="D64" s="52" t="s">
        <v>561</v>
      </c>
      <c r="E64" s="43"/>
    </row>
    <row r="65" spans="1:6" ht="28.5" x14ac:dyDescent="0.2">
      <c r="A65" s="61" t="s">
        <v>489</v>
      </c>
      <c r="B65" s="59" t="s">
        <v>540</v>
      </c>
      <c r="C65" s="55">
        <v>4080</v>
      </c>
      <c r="D65" s="57" t="s">
        <v>561</v>
      </c>
      <c r="E65" s="43"/>
    </row>
    <row r="66" spans="1:6" ht="42.75" x14ac:dyDescent="0.2">
      <c r="A66" s="67" t="s">
        <v>490</v>
      </c>
      <c r="B66" s="54" t="s">
        <v>549</v>
      </c>
      <c r="C66" s="55">
        <v>5297</v>
      </c>
      <c r="D66" s="57" t="s">
        <v>561</v>
      </c>
      <c r="E66" s="43"/>
    </row>
    <row r="67" spans="1:6" ht="43.5" customHeight="1" x14ac:dyDescent="0.2">
      <c r="A67" s="53" t="s">
        <v>491</v>
      </c>
      <c r="B67" s="54" t="s">
        <v>492</v>
      </c>
      <c r="C67" s="55" t="s">
        <v>104</v>
      </c>
      <c r="D67" s="56" t="str">
        <f>IF(C67="no","This project does not meet the requirements of the Standard Permit.",IF(C67="n/a","N/A may only be selected if this is not a truck mix plant",""))</f>
        <v/>
      </c>
      <c r="E67" s="43"/>
    </row>
    <row r="68" spans="1:6" ht="116.25" customHeight="1" x14ac:dyDescent="0.2">
      <c r="A68" s="58" t="s">
        <v>493</v>
      </c>
      <c r="B68" s="54" t="s">
        <v>548</v>
      </c>
      <c r="C68" s="55">
        <v>180</v>
      </c>
      <c r="D68" s="57" t="s">
        <v>561</v>
      </c>
      <c r="E68" s="43"/>
    </row>
    <row r="69" spans="1:6" ht="28.5" x14ac:dyDescent="0.2">
      <c r="A69" s="58" t="s">
        <v>494</v>
      </c>
      <c r="B69" s="59" t="s">
        <v>552</v>
      </c>
      <c r="C69" s="55">
        <v>70</v>
      </c>
      <c r="D69" s="57" t="s">
        <v>561</v>
      </c>
      <c r="E69" s="43"/>
    </row>
    <row r="70" spans="1:6" ht="28.5" x14ac:dyDescent="0.2">
      <c r="A70" s="60" t="s">
        <v>494</v>
      </c>
      <c r="B70" s="59" t="s">
        <v>553</v>
      </c>
      <c r="C70" s="55">
        <v>40</v>
      </c>
      <c r="D70" s="57" t="s">
        <v>561</v>
      </c>
      <c r="E70" s="43"/>
    </row>
    <row r="71" spans="1:6" ht="57" x14ac:dyDescent="0.2">
      <c r="A71" s="61" t="s">
        <v>494</v>
      </c>
      <c r="B71" s="59" t="s">
        <v>554</v>
      </c>
      <c r="C71" s="55">
        <v>70</v>
      </c>
      <c r="D71" s="57" t="s">
        <v>561</v>
      </c>
      <c r="E71" s="43"/>
    </row>
    <row r="72" spans="1:6" ht="73.5" customHeight="1" x14ac:dyDescent="0.2">
      <c r="A72" s="67" t="s">
        <v>495</v>
      </c>
      <c r="B72" s="54" t="s">
        <v>992</v>
      </c>
      <c r="C72" s="55" t="s">
        <v>104</v>
      </c>
      <c r="D72" s="56" t="str">
        <f>IF(C72="no","This project does not meet the requirements of the Standard Permit.","")</f>
        <v/>
      </c>
      <c r="E72" s="43"/>
      <c r="F72" t="s">
        <v>573</v>
      </c>
    </row>
    <row r="73" spans="1:6" ht="15" x14ac:dyDescent="0.2">
      <c r="A73" s="53" t="s">
        <v>496</v>
      </c>
      <c r="B73" s="54" t="str">
        <f>IF(C72="","Optional: What will be the height of the constructed borders? (feet)","What will be the height of the constructed borders? (feet)")</f>
        <v>What will be the height of the constructed borders? (feet)</v>
      </c>
      <c r="C73" s="55">
        <v>12</v>
      </c>
      <c r="D73" s="57" t="s">
        <v>561</v>
      </c>
      <c r="E73" s="43"/>
    </row>
    <row r="74" spans="1:6" ht="43.5" thickBot="1" x14ac:dyDescent="0.25">
      <c r="A74" s="126" t="s">
        <v>497</v>
      </c>
      <c r="B74" s="127" t="str">
        <f>IF(C72="","Optional: Will stockpiles be contained within a three-walled bunker that extends at least two feet above the top of the stockpile?","Will stockpiles be contained within a three-walled bunker that extends at least two feet above the top of the stockpile?")</f>
        <v>Will stockpiles be contained within a three-walled bunker that extends at least two feet above the top of the stockpile?</v>
      </c>
      <c r="C74" s="130" t="s">
        <v>104</v>
      </c>
      <c r="D74" s="50" t="str">
        <f>IF(C72="","",IF(C74="no","This project does not meet the requirements of the Standard Permit.",""))</f>
        <v/>
      </c>
      <c r="E74" s="43"/>
    </row>
    <row r="75" spans="1:6" ht="13.5" customHeight="1" thickBot="1" x14ac:dyDescent="0.25">
      <c r="A75" s="537" t="s">
        <v>561</v>
      </c>
      <c r="B75" s="538"/>
      <c r="C75" s="538"/>
      <c r="D75" s="539"/>
      <c r="E75" s="43"/>
    </row>
    <row r="76" spans="1:6" ht="15.75" thickBot="1" x14ac:dyDescent="0.25">
      <c r="A76" s="534" t="s">
        <v>498</v>
      </c>
      <c r="B76" s="535"/>
      <c r="C76" s="535"/>
      <c r="D76" s="536"/>
      <c r="E76" s="43"/>
      <c r="F76" t="s">
        <v>874</v>
      </c>
    </row>
    <row r="77" spans="1:6" ht="15" x14ac:dyDescent="0.2">
      <c r="A77" s="65" t="s">
        <v>499</v>
      </c>
      <c r="B77" s="66" t="s">
        <v>539</v>
      </c>
      <c r="C77" s="51"/>
      <c r="D77" s="52" t="s">
        <v>561</v>
      </c>
      <c r="E77" s="43"/>
    </row>
    <row r="78" spans="1:6" ht="15" x14ac:dyDescent="0.2">
      <c r="A78" s="61" t="s">
        <v>499</v>
      </c>
      <c r="B78" s="59" t="s">
        <v>540</v>
      </c>
      <c r="C78" s="55"/>
      <c r="D78" s="57" t="s">
        <v>561</v>
      </c>
      <c r="E78" s="43"/>
    </row>
    <row r="79" spans="1:6" ht="15" x14ac:dyDescent="0.2">
      <c r="A79" s="58" t="s">
        <v>500</v>
      </c>
      <c r="B79" s="59" t="s">
        <v>505</v>
      </c>
      <c r="C79" s="55"/>
      <c r="D79" s="56" t="str">
        <f>IF(C79="no","This project does not meet the requirements of the Standard Permit.","")</f>
        <v/>
      </c>
      <c r="E79" s="43"/>
    </row>
    <row r="80" spans="1:6" ht="15" x14ac:dyDescent="0.2">
      <c r="A80" s="61" t="s">
        <v>500</v>
      </c>
      <c r="B80" s="59" t="s">
        <v>549</v>
      </c>
      <c r="C80" s="55"/>
      <c r="D80" s="57" t="s">
        <v>561</v>
      </c>
      <c r="E80" s="43"/>
    </row>
    <row r="81" spans="1:6" ht="15" x14ac:dyDescent="0.2">
      <c r="A81" s="67" t="s">
        <v>501</v>
      </c>
      <c r="B81" s="54" t="s">
        <v>541</v>
      </c>
      <c r="C81" s="55"/>
      <c r="D81" s="56" t="str">
        <f>IF(C81="no","This project does not meet the requirements of the Standard Permit.",IF(C81="n/a","N/A may only be selected if this is not a truck mix plant",""))</f>
        <v/>
      </c>
      <c r="E81" s="43"/>
    </row>
    <row r="82" spans="1:6" ht="15" x14ac:dyDescent="0.2">
      <c r="A82" s="53" t="s">
        <v>502</v>
      </c>
      <c r="B82" s="54" t="s">
        <v>851</v>
      </c>
      <c r="C82" s="55"/>
      <c r="D82" s="57" t="s">
        <v>561</v>
      </c>
      <c r="E82" s="43"/>
    </row>
    <row r="83" spans="1:6" ht="15" x14ac:dyDescent="0.2">
      <c r="A83" s="58" t="s">
        <v>503</v>
      </c>
      <c r="B83" s="59" t="s">
        <v>552</v>
      </c>
      <c r="C83" s="55"/>
      <c r="D83" s="57" t="s">
        <v>561</v>
      </c>
      <c r="E83" s="43"/>
    </row>
    <row r="84" spans="1:6" ht="15" x14ac:dyDescent="0.2">
      <c r="A84" s="60" t="s">
        <v>503</v>
      </c>
      <c r="B84" s="59" t="s">
        <v>553</v>
      </c>
      <c r="C84" s="55"/>
      <c r="D84" s="57" t="s">
        <v>561</v>
      </c>
      <c r="E84" s="43"/>
    </row>
    <row r="85" spans="1:6" ht="15" x14ac:dyDescent="0.2">
      <c r="A85" s="61" t="s">
        <v>503</v>
      </c>
      <c r="B85" s="59" t="s">
        <v>554</v>
      </c>
      <c r="C85" s="55"/>
      <c r="D85" s="57" t="s">
        <v>561</v>
      </c>
      <c r="E85" s="43"/>
    </row>
    <row r="86" spans="1:6" ht="74.25" customHeight="1" x14ac:dyDescent="0.2">
      <c r="A86" s="67" t="s">
        <v>504</v>
      </c>
      <c r="B86" s="54" t="s">
        <v>991</v>
      </c>
      <c r="C86" s="55"/>
      <c r="D86" s="56" t="str">
        <f>IF(C86="no","This project does not meet the requirements of the Standard Permit.","")</f>
        <v/>
      </c>
      <c r="E86" s="43"/>
      <c r="F86" t="s">
        <v>572</v>
      </c>
    </row>
    <row r="87" spans="1:6" ht="15" x14ac:dyDescent="0.2">
      <c r="A87" s="53" t="s">
        <v>506</v>
      </c>
      <c r="B87" s="54" t="str">
        <f>IF(C86="","Optional: What will be the height of the constructed borders? (feet)","What will be the height of the constructed borders? (feet)")</f>
        <v>Optional: What will be the height of the constructed borders? (feet)</v>
      </c>
      <c r="C87" s="55"/>
      <c r="D87" s="57" t="s">
        <v>561</v>
      </c>
      <c r="E87" s="43"/>
    </row>
    <row r="88" spans="1:6" ht="15" x14ac:dyDescent="0.2">
      <c r="A88" s="53" t="s">
        <v>507</v>
      </c>
      <c r="B88" s="54" t="str">
        <f>IF(C86="","Optional: Will stockpiles be contained within a three-walled bunker that extends at least two feet above the top of the stockpile?","Will stockpiles be contained within a three-walled bunker that extends at least two feet above the top of the stockpile?")</f>
        <v>Optional: Will stockpiles be contained within a three-walled bunker that extends at least two feet above the top of the stockpile?</v>
      </c>
      <c r="C88" s="55"/>
      <c r="D88" s="56" t="str">
        <f>IF(C86="","",IF(C88="no","This project does not meet the requirements of the Standard Permit.",""))</f>
        <v/>
      </c>
      <c r="E88" s="43"/>
    </row>
    <row r="89" spans="1:6" ht="15" x14ac:dyDescent="0.2">
      <c r="A89" s="58" t="s">
        <v>508</v>
      </c>
      <c r="B89" s="59" t="s">
        <v>509</v>
      </c>
      <c r="C89" s="55"/>
      <c r="D89" s="56" t="str">
        <f>IF(C89="no","This project does not meet the requirements of the Standard Permit.","")</f>
        <v/>
      </c>
      <c r="E89" s="43"/>
    </row>
    <row r="90" spans="1:6" ht="15" x14ac:dyDescent="0.2">
      <c r="A90" s="60" t="s">
        <v>508</v>
      </c>
      <c r="B90" s="59" t="s">
        <v>511</v>
      </c>
      <c r="C90" s="55"/>
      <c r="D90" s="56" t="str">
        <f>IF(C90="no","This project does not meet the requirements of the Standard Permit.","")</f>
        <v/>
      </c>
      <c r="E90" s="43"/>
    </row>
    <row r="91" spans="1:6" ht="15.75" thickBot="1" x14ac:dyDescent="0.25">
      <c r="A91" s="68" t="s">
        <v>508</v>
      </c>
      <c r="B91" s="69" t="s">
        <v>512</v>
      </c>
      <c r="C91" s="130"/>
      <c r="D91" s="50" t="str">
        <f>IF(C91="no","This project does not meet the requirements of the Standard Permit.","")</f>
        <v/>
      </c>
      <c r="E91" s="43"/>
    </row>
    <row r="92" spans="1:6" ht="13.5" customHeight="1" thickBot="1" x14ac:dyDescent="0.25">
      <c r="A92" s="537" t="s">
        <v>561</v>
      </c>
      <c r="B92" s="538"/>
      <c r="C92" s="538"/>
      <c r="D92" s="539"/>
      <c r="E92" s="43"/>
    </row>
    <row r="93" spans="1:6" ht="15.75" thickBot="1" x14ac:dyDescent="0.25">
      <c r="A93" s="534" t="s">
        <v>510</v>
      </c>
      <c r="B93" s="535"/>
      <c r="C93" s="535"/>
      <c r="D93" s="536"/>
      <c r="E93" s="43"/>
      <c r="F93" t="s">
        <v>875</v>
      </c>
    </row>
    <row r="94" spans="1:6" ht="32.25" customHeight="1" x14ac:dyDescent="0.2">
      <c r="A94" s="110" t="s">
        <v>513</v>
      </c>
      <c r="B94" s="125" t="s">
        <v>539</v>
      </c>
      <c r="C94" s="51"/>
      <c r="D94" s="52" t="s">
        <v>561</v>
      </c>
      <c r="E94" s="43"/>
    </row>
    <row r="95" spans="1:6" ht="47.25" customHeight="1" x14ac:dyDescent="0.2">
      <c r="A95" s="58" t="s">
        <v>514</v>
      </c>
      <c r="B95" s="54" t="s">
        <v>518</v>
      </c>
      <c r="C95" s="55"/>
      <c r="D95" s="56" t="str">
        <f>IF(C95="no","This project does not meet the requirements of the Standard Permit.","")</f>
        <v/>
      </c>
      <c r="E95" s="43"/>
    </row>
    <row r="96" spans="1:6" ht="15" x14ac:dyDescent="0.2">
      <c r="A96" s="58" t="s">
        <v>546</v>
      </c>
      <c r="B96" s="59" t="s">
        <v>1022</v>
      </c>
      <c r="C96" s="55"/>
      <c r="D96" s="57" t="s">
        <v>561</v>
      </c>
      <c r="E96" s="43"/>
    </row>
    <row r="97" spans="1:6" ht="15" x14ac:dyDescent="0.2">
      <c r="A97" s="60" t="s">
        <v>546</v>
      </c>
      <c r="B97" s="59" t="s">
        <v>525</v>
      </c>
      <c r="C97" s="55"/>
      <c r="D97" s="57" t="s">
        <v>561</v>
      </c>
      <c r="E97" s="43"/>
    </row>
    <row r="98" spans="1:6" ht="15" x14ac:dyDescent="0.2">
      <c r="A98" s="61" t="s">
        <v>546</v>
      </c>
      <c r="B98" s="59" t="s">
        <v>524</v>
      </c>
      <c r="C98" s="55"/>
      <c r="D98" s="57" t="s">
        <v>561</v>
      </c>
      <c r="E98" s="43"/>
    </row>
    <row r="99" spans="1:6" ht="15" x14ac:dyDescent="0.2">
      <c r="A99" s="67" t="s">
        <v>515</v>
      </c>
      <c r="B99" s="54" t="s">
        <v>547</v>
      </c>
      <c r="C99" s="55"/>
      <c r="D99" s="57" t="s">
        <v>561</v>
      </c>
      <c r="E99" s="43"/>
    </row>
    <row r="100" spans="1:6" ht="60.75" customHeight="1" x14ac:dyDescent="0.2">
      <c r="A100" s="53" t="s">
        <v>516</v>
      </c>
      <c r="B100" s="54" t="s">
        <v>519</v>
      </c>
      <c r="C100" s="55"/>
      <c r="D100" s="56" t="str">
        <f>IF(C100="no","This project does not meet the requirements of the Standard Permit.","")</f>
        <v/>
      </c>
      <c r="E100" s="43"/>
      <c r="F100" t="s">
        <v>571</v>
      </c>
    </row>
    <row r="101" spans="1:6" ht="30" customHeight="1" thickBot="1" x14ac:dyDescent="0.25">
      <c r="A101" s="126" t="s">
        <v>517</v>
      </c>
      <c r="B101" s="127" t="str">
        <f>IF(C100="","Optional: What will be the height of the constructed borders? (feet)","What will be the height of the constructed borders? (feet)")</f>
        <v>Optional: What will be the height of the constructed borders? (feet)</v>
      </c>
      <c r="C101" s="130"/>
      <c r="D101" s="70" t="s">
        <v>561</v>
      </c>
      <c r="E101" s="71"/>
      <c r="F101" t="s">
        <v>571</v>
      </c>
    </row>
    <row r="102" spans="1:6" x14ac:dyDescent="0.2">
      <c r="A102" s="558" t="s">
        <v>105</v>
      </c>
      <c r="B102" s="558"/>
      <c r="C102" s="558"/>
      <c r="D102" s="558"/>
      <c r="E102" s="558"/>
    </row>
  </sheetData>
  <sheetProtection algorithmName="SHA-512" hashValue="aZA0FQx5BG//qCaLuQMAc4Kxa25L84YLHkXkJ4ld6thxKuBNIdZxol66LQOPZP2H5wyYJWC1tqrfHRHOYyFTtA==" saltValue="McIil8gVmpQWtDDxR2dS2g==" spinCount="100000" sheet="1" objects="1" scenarios="1" formatColumns="0" formatRows="0" autoFilter="0"/>
  <mergeCells count="30">
    <mergeCell ref="A102:E102"/>
    <mergeCell ref="A7:B7"/>
    <mergeCell ref="A8:B8"/>
    <mergeCell ref="C7:D7"/>
    <mergeCell ref="C8:D8"/>
    <mergeCell ref="A9:D9"/>
    <mergeCell ref="A20:D20"/>
    <mergeCell ref="A19:B19"/>
    <mergeCell ref="A16:B16"/>
    <mergeCell ref="A2:D2"/>
    <mergeCell ref="A3:D3"/>
    <mergeCell ref="A4:D4"/>
    <mergeCell ref="A5:D5"/>
    <mergeCell ref="A6:D6"/>
    <mergeCell ref="A1:E1"/>
    <mergeCell ref="A76:D76"/>
    <mergeCell ref="A93:D93"/>
    <mergeCell ref="A13:D13"/>
    <mergeCell ref="A21:D21"/>
    <mergeCell ref="A54:D54"/>
    <mergeCell ref="A59:D59"/>
    <mergeCell ref="A62:D62"/>
    <mergeCell ref="A75:D75"/>
    <mergeCell ref="A92:D92"/>
    <mergeCell ref="A14:D14"/>
    <mergeCell ref="A22:D22"/>
    <mergeCell ref="A55:D55"/>
    <mergeCell ref="A60:D60"/>
    <mergeCell ref="A63:D63"/>
    <mergeCell ref="A11:D11"/>
  </mergeCells>
  <conditionalFormatting sqref="A35:D36">
    <cfRule type="expression" dxfId="73" priority="41">
      <formula>$C$33="automatic shut-off device"</formula>
    </cfRule>
  </conditionalFormatting>
  <conditionalFormatting sqref="A34:D34">
    <cfRule type="expression" dxfId="72" priority="40">
      <formula>$C$33="warning device"</formula>
    </cfRule>
  </conditionalFormatting>
  <conditionalFormatting sqref="A50:D50">
    <cfRule type="expression" dxfId="71" priority="39">
      <formula>$C$49&gt;=550</formula>
    </cfRule>
  </conditionalFormatting>
  <conditionalFormatting sqref="A52:D52">
    <cfRule type="expression" dxfId="70" priority="37">
      <formula>$C$51="No"</formula>
    </cfRule>
  </conditionalFormatting>
  <conditionalFormatting sqref="A86:D86">
    <cfRule type="expression" dxfId="69" priority="35">
      <formula>AND(50&lt;=$C$83,50&lt;=$C$84,50&lt;=$C$85)</formula>
    </cfRule>
  </conditionalFormatting>
  <conditionalFormatting sqref="A100:D100">
    <cfRule type="expression" dxfId="68" priority="34">
      <formula>$C$99&gt;=25</formula>
    </cfRule>
  </conditionalFormatting>
  <conditionalFormatting sqref="C100 C23 C95 C88:C91 C86 C81 C79 C74 C72 C67 C61 C58 C34:C37 C29:C32 C27 C12 C52 C47:C48 C15 C17:C18">
    <cfRule type="expression" dxfId="67" priority="33">
      <formula>$C12="no"</formula>
    </cfRule>
  </conditionalFormatting>
  <conditionalFormatting sqref="C45 C53">
    <cfRule type="expression" dxfId="66" priority="32">
      <formula>$C45="I disagree"</formula>
    </cfRule>
  </conditionalFormatting>
  <conditionalFormatting sqref="A72:D72">
    <cfRule type="expression" dxfId="65" priority="29">
      <formula>AND($C$69&gt;=50,$C$70&gt;=50,$C$71&gt;=50)</formula>
    </cfRule>
  </conditionalFormatting>
  <conditionalFormatting sqref="B17:D18">
    <cfRule type="expression" dxfId="64" priority="26">
      <formula>$C$7&lt;&gt;"temporary"</formula>
    </cfRule>
  </conditionalFormatting>
  <conditionalFormatting sqref="A57:D58">
    <cfRule type="expression" dxfId="63" priority="19">
      <formula>AND($C$56=0,$C$56&lt;&gt;"")</formula>
    </cfRule>
  </conditionalFormatting>
  <conditionalFormatting sqref="A57:D57">
    <cfRule type="expression" dxfId="62" priority="18">
      <formula>$C$56=1</formula>
    </cfRule>
  </conditionalFormatting>
  <conditionalFormatting sqref="C46">
    <cfRule type="expression" dxfId="61" priority="13">
      <formula>$C$46="yes"</formula>
    </cfRule>
  </conditionalFormatting>
  <conditionalFormatting sqref="C50">
    <cfRule type="expression" dxfId="60" priority="12">
      <formula>$C$50="yes"</formula>
    </cfRule>
  </conditionalFormatting>
  <conditionalFormatting sqref="C100">
    <cfRule type="expression" dxfId="59" priority="11">
      <formula>$C$100="no"</formula>
    </cfRule>
  </conditionalFormatting>
  <conditionalFormatting sqref="A95:D95">
    <cfRule type="expression" dxfId="58" priority="9">
      <formula>AND($C$24&lt;&gt;"comply with 10(b)",$C$25&lt;&gt;"comply with 10(b)",$C$26&lt;&gt;"comply with 10(b)")</formula>
    </cfRule>
  </conditionalFormatting>
  <conditionalFormatting sqref="A26:D26">
    <cfRule type="expression" dxfId="57" priority="2">
      <formula>$C$7&lt;&gt;"specialty"</formula>
    </cfRule>
  </conditionalFormatting>
  <conditionalFormatting sqref="A17:D18">
    <cfRule type="expression" dxfId="56" priority="1023">
      <formula>$C$16="no"</formula>
    </cfRule>
  </conditionalFormatting>
  <conditionalFormatting sqref="A21:E101">
    <cfRule type="expression" dxfId="55" priority="1">
      <formula>COUNTIF($A$20,"*temporary*")&gt;0</formula>
    </cfRule>
  </conditionalFormatting>
  <dataValidations xWindow="617" yWindow="651" count="29">
    <dataValidation type="list" allowBlank="1" showErrorMessage="1" prompt="Enter Yes or No" sqref="C17 C12 C15" xr:uid="{00000000-0002-0000-0200-000000000000}">
      <formula1>"Yes,No"</formula1>
    </dataValidation>
    <dataValidation type="decimal" operator="greaterThanOrEqual" allowBlank="1" showErrorMessage="1" prompt="Enter the control efficiency as a number (for example, 99.5)" sqref="C28" xr:uid="{00000000-0002-0000-0200-000002000000}">
      <formula1>99.5</formula1>
    </dataValidation>
    <dataValidation type="list" allowBlank="1" showErrorMessage="1" prompt="Select an option" sqref="C33" xr:uid="{00000000-0002-0000-0200-000003000000}">
      <formula1>"Automatic shut-off device,Warning device,Automatic shut-off device and warning device"</formula1>
    </dataValidation>
    <dataValidation type="list" allowBlank="1" showErrorMessage="1" prompt="Select yes or no" sqref="C58 C29:C32" xr:uid="{00000000-0002-0000-0200-000004000000}">
      <formula1>"Yes,No"</formula1>
    </dataValidation>
    <dataValidation type="list" allowBlank="1" showErrorMessage="1" prompt="Select Yes or No" sqref="C74 C27 C34:C37 C46:C48 C50:C52 C61 C100 C95 C88:C91 C86 C79 C72" xr:uid="{00000000-0002-0000-0200-000005000000}">
      <formula1>"Yes,No"</formula1>
    </dataValidation>
    <dataValidation type="list" allowBlank="1" showErrorMessage="1" prompt="Select a control method" sqref="C38:C41" xr:uid="{00000000-0002-0000-0200-000006000000}">
      <formula1>RoadControl</formula1>
    </dataValidation>
    <dataValidation type="list" allowBlank="1" showErrorMessage="1" prompt="Select a control method" sqref="C42:C44" xr:uid="{00000000-0002-0000-0200-000007000000}">
      <formula1>ControlPiles</formula1>
    </dataValidation>
    <dataValidation type="list" allowBlank="1" showErrorMessage="1" prompt="Select I agree or I disagree" sqref="C53 C45" xr:uid="{00000000-0002-0000-0200-000008000000}">
      <formula1>"I agree,I disagree"</formula1>
    </dataValidation>
    <dataValidation type="decimal" operator="lessThanOrEqual" allowBlank="1" showErrorMessage="1" prompt="Enter the cubic yards per hour produced by this plant" sqref="C64 C77" xr:uid="{00000000-0002-0000-0200-000009000000}">
      <formula1>300</formula1>
    </dataValidation>
    <dataValidation type="decimal" operator="lessThanOrEqual" allowBlank="1" showErrorMessage="1" prompt="Enter the cubic yards per day produced by this plant" sqref="C65 C78" xr:uid="{00000000-0002-0000-0200-00000A000000}">
      <formula1>6000</formula1>
    </dataValidation>
    <dataValidation type="decimal" operator="greaterThanOrEqual" allowBlank="1" showErrorMessage="1" prompt="enter the distance in feet" sqref="C68 C82" xr:uid="{00000000-0002-0000-0200-00000B000000}">
      <formula1>100</formula1>
    </dataValidation>
    <dataValidation type="decimal" operator="greaterThanOrEqual" allowBlank="1" showErrorMessage="1" prompt="Enter the border height in feet" sqref="C73 C101 C87" xr:uid="{00000000-0002-0000-0200-00000C000000}">
      <formula1>IF(C72="","",12)</formula1>
    </dataValidation>
    <dataValidation type="decimal" operator="greaterThanOrEqual" allowBlank="1" showErrorMessage="1" prompt="Enter the filtering velocty in acfm" sqref="C66" xr:uid="{00000000-0002-0000-0200-00000D000000}">
      <formula1>5000</formula1>
    </dataValidation>
    <dataValidation type="decimal" operator="lessThanOrEqual" allowBlank="1" showErrorMessage="1" prompt="Enter the cubic yards per hour produced by this plant" sqref="C94" xr:uid="{00000000-0002-0000-0200-00000E000000}">
      <formula1>30</formula1>
    </dataValidation>
    <dataValidation type="list" allowBlank="1" showErrorMessage="1" prompt="Select a control option" sqref="C96:C98" xr:uid="{00000000-0002-0000-0200-00000F000000}">
      <formula1>ControlBatch</formula1>
    </dataValidation>
    <dataValidation operator="greaterThanOrEqual" allowBlank="1" showErrorMessage="1" prompt="Enter the distance in feet" sqref="C99 C84:C85 C70:C71" xr:uid="{00000000-0002-0000-0200-000010000000}"/>
    <dataValidation allowBlank="1" showInputMessage="1" showErrorMessage="1" prompt="If no or i disagree are selected, this application does not meet the requirements of the standard permit." sqref="D10" xr:uid="{00000000-0002-0000-0200-000012000000}"/>
    <dataValidation operator="greaterThanOrEqual" allowBlank="1" showErrorMessage="1" prompt="enter the distance in feet" sqref="C49" xr:uid="{00000000-0002-0000-0200-000013000000}"/>
    <dataValidation allowBlank="1" showErrorMessage="1" sqref="D61 D17 D18" xr:uid="{00000000-0002-0000-0200-000014000000}"/>
    <dataValidation type="list" operator="lessThanOrEqual" allowBlank="1" showErrorMessage="1" prompt="select an option" sqref="C56" xr:uid="{00000000-0002-0000-0200-000015000000}">
      <formula1>"0,1,2,3"</formula1>
    </dataValidation>
    <dataValidation type="list" operator="lessThanOrEqual" allowBlank="1" showErrorMessage="1" prompt="select yes or no" sqref="C57" xr:uid="{00000000-0002-0000-0200-000016000000}">
      <formula1>"Yes,No"</formula1>
    </dataValidation>
    <dataValidation type="list" allowBlank="1" showErrorMessage="1" prompt="select yes or no" sqref="C19 C16" xr:uid="{00000000-0002-0000-0200-000017000000}">
      <formula1>"Yes,No"</formula1>
    </dataValidation>
    <dataValidation type="decimal" operator="greaterThanOrEqual" allowBlank="1" showErrorMessage="1" prompt="Enter the filtering velocity in acfm" sqref="C80" xr:uid="{E8A79849-93EB-490E-BA5C-B3486B34F1CC}">
      <formula1>5000</formula1>
    </dataValidation>
    <dataValidation type="decimal" operator="greaterThanOrEqual" allowBlank="1" showErrorMessage="1" error="Must be at least 50 feet." prompt="Enter the distance in feet" sqref="C69 C83" xr:uid="{BD6D47A6-2E61-4B68-B392-F95C2F0C2F01}">
      <formula1>50</formula1>
    </dataValidation>
    <dataValidation type="list" allowBlank="1" showErrorMessage="1" prompt="Select an option" sqref="C23" xr:uid="{D903AB38-1A52-47D6-B75F-0A0512ADE2D0}">
      <formula1>"Yes,No"</formula1>
    </dataValidation>
    <dataValidation type="list" allowBlank="1" showErrorMessage="1" prompt="Select an option" sqref="C24:C26" xr:uid="{00000000-0002-0000-0200-000001000000}">
      <formula1>IF($C$7="specialty",Specialty60045A,All60045A)</formula1>
    </dataValidation>
    <dataValidation allowBlank="1" showErrorMessage="1" prompt="This cell may be used for applicant internal comments. All comments must be deleted prior to application submittal." sqref="E4:E101" xr:uid="{00000000-0002-0000-0200-000018000000}"/>
    <dataValidation type="list" allowBlank="1" showErrorMessage="1" prompt="Select the type of operation" sqref="C8:D8" xr:uid="{41CA10D7-0B56-4780-81FE-9CE73E8F528B}">
      <formula1>"Central Mix, Ready Mix"</formula1>
    </dataValidation>
    <dataValidation type="list" allowBlank="1" showErrorMessage="1" prompt="Select Yes or No" sqref="C81 C67" xr:uid="{C59C2A6E-3166-47D8-8C07-A2055C4BC732}">
      <formula1>"Yes,No,N/A"</formula1>
    </dataValidation>
  </dataValidations>
  <hyperlinks>
    <hyperlink ref="A4:C4" location="'6004Requirements'!A1" display="Air Quality Standard Permit for Concrete Batch Plants" xr:uid="{00000000-0004-0000-0200-000000000000}"/>
  </hyperlinks>
  <pageMargins left="0.25" right="0.25" top="1" bottom="0.5" header="0.3" footer="0.3"/>
  <pageSetup scale="70" fitToHeight="0" orientation="portrait" r:id="rId1"/>
  <headerFooter scaleWithDoc="0">
    <oddHeader>&amp;C&amp;"Arial,Bold"Texas Commission on Environmental Quality
Form PI-1S-CBP&amp;11
&amp;10&amp;A&amp;RDate: 11/9/2023
Registration #: 142454L002
Company:Flatiron Dragados, LLC</oddHeader>
    <oddFooter>&amp;CPage &amp;P&amp;LVersion 5.2</oddFooter>
  </headerFooter>
  <ignoredErrors>
    <ignoredError sqref="A15" numberStoredAsText="1"/>
  </ignoredErrors>
  <extLst>
    <ext xmlns:x14="http://schemas.microsoft.com/office/spreadsheetml/2009/9/main" uri="{78C0D931-6437-407d-A8EE-F0AAD7539E65}">
      <x14:conditionalFormattings>
        <x14:conditionalFormatting xmlns:xm="http://schemas.microsoft.com/office/excel/2006/main">
          <x14:cfRule type="expression" priority="1026" id="{00000000-000E-0000-0200-000001040000}">
            <xm:f>OR(AND($C$16="no",$C$19="no"),'PI-1S-CBP'!$D$10="RENEWAL")</xm:f>
            <x14:dxf>
              <numFmt numFmtId="166" formatCode=";;;"/>
              <fill>
                <patternFill>
                  <bgColor theme="0" tint="-0.499984740745262"/>
                </patternFill>
              </fill>
            </x14:dxf>
          </x14:cfRule>
          <xm:sqref>A20:D20 A17:D18</xm:sqref>
        </x14:conditionalFormatting>
        <x14:conditionalFormatting xmlns:xm="http://schemas.microsoft.com/office/excel/2006/main">
          <x14:cfRule type="expression" priority="17" id="{A26F9DD7-0801-42AF-812E-BEF4A6B6BA85}">
            <xm:f>'PI-1S-CBP'!$D$99="temporary"</xm:f>
            <x14:dxf>
              <numFmt numFmtId="166" formatCode=";;;"/>
              <fill>
                <patternFill>
                  <bgColor theme="0" tint="-0.499984740745262"/>
                </patternFill>
              </fill>
            </x14:dxf>
          </x14:cfRule>
          <xm:sqref>A76:D101</xm:sqref>
        </x14:conditionalFormatting>
        <x14:conditionalFormatting xmlns:xm="http://schemas.microsoft.com/office/excel/2006/main">
          <x14:cfRule type="expression" priority="16" id="{75D277DF-1723-4D8A-B5CD-4797BC605C93}">
            <xm:f>'PI-1S-CBP'!$D$99="Permanent"</xm:f>
            <x14:dxf>
              <numFmt numFmtId="166" formatCode=";;;"/>
              <fill>
                <patternFill>
                  <bgColor theme="0" tint="-0.499984740745262"/>
                </patternFill>
              </fill>
            </x14:dxf>
          </x14:cfRule>
          <xm:sqref>A63:D74 A93:D101</xm:sqref>
        </x14:conditionalFormatting>
        <x14:conditionalFormatting xmlns:xm="http://schemas.microsoft.com/office/excel/2006/main">
          <x14:cfRule type="expression" priority="15" id="{07F9C810-CE80-465D-9E6F-6BF5650E8EA7}">
            <xm:f>'PI-1S-CBP'!$D$99="Specialty"</xm:f>
            <x14:dxf>
              <numFmt numFmtId="166" formatCode=";;;"/>
              <fill>
                <patternFill>
                  <bgColor theme="0" tint="-0.499984740745262"/>
                </patternFill>
              </fill>
            </x14:dxf>
          </x14:cfRule>
          <xm:sqref>A63:D91</xm:sqref>
        </x14:conditionalFormatting>
        <x14:conditionalFormatting xmlns:xm="http://schemas.microsoft.com/office/excel/2006/main">
          <x14:cfRule type="expression" priority="1015" id="{0C3051D9-0644-4C13-811A-06BAC2891B26}">
            <xm:f>'PI-1S-CBP'!$D$11&lt;&gt;""</xm:f>
            <x14:dxf>
              <numFmt numFmtId="166" formatCode=";;;"/>
              <fill>
                <patternFill>
                  <bgColor theme="0" tint="-0.499984740745262"/>
                </patternFill>
              </fill>
            </x14:dxf>
          </x14:cfRule>
          <xm:sqref>A1:E15 A16 A19:A20 A21:E23 A27:E102 E19:E20 C19 A17:E18 E16 C16</xm:sqref>
        </x14:conditionalFormatting>
        <x14:conditionalFormatting xmlns:xm="http://schemas.microsoft.com/office/excel/2006/main">
          <x14:cfRule type="expression" priority="3" id="{98714A7D-9523-47C6-B918-1BB39B2EC21F}">
            <xm:f>'PI-1S-CBP'!$D$11&lt;&gt;""</xm:f>
            <x14:dxf>
              <numFmt numFmtId="166" formatCode=";;;"/>
              <fill>
                <patternFill>
                  <bgColor theme="0" tint="-0.499984740745262"/>
                </patternFill>
              </fill>
            </x14:dxf>
          </x14:cfRule>
          <xm:sqref>A24:E26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DCDC"/>
  </sheetPr>
  <dimension ref="A1:H42"/>
  <sheetViews>
    <sheetView showGridLines="0" zoomScaleNormal="100" workbookViewId="0">
      <selection sqref="A1:E1"/>
    </sheetView>
  </sheetViews>
  <sheetFormatPr defaultColWidth="0" defaultRowHeight="12.75" zeroHeight="1" x14ac:dyDescent="0.2"/>
  <cols>
    <col min="1" max="1" width="11.85546875" customWidth="1"/>
    <col min="2" max="2" width="57.140625" customWidth="1"/>
    <col min="3" max="3" width="31.85546875" customWidth="1"/>
    <col min="4" max="4" width="38.85546875" customWidth="1"/>
    <col min="5" max="5" width="41.28515625" customWidth="1"/>
    <col min="6" max="6" width="49.5703125" hidden="1" customWidth="1"/>
    <col min="7" max="8" width="0" hidden="1" customWidth="1"/>
    <col min="9" max="16384" width="9.140625" hidden="1"/>
  </cols>
  <sheetData>
    <row r="1" spans="1:8" ht="13.5" thickBot="1" x14ac:dyDescent="0.25">
      <c r="A1" s="533" t="s">
        <v>0</v>
      </c>
      <c r="B1" s="533"/>
      <c r="C1" s="533"/>
      <c r="D1" s="533"/>
      <c r="E1" s="533"/>
      <c r="F1" s="27"/>
    </row>
    <row r="2" spans="1:8" ht="18.75" thickBot="1" x14ac:dyDescent="0.25">
      <c r="A2" s="571" t="s">
        <v>891</v>
      </c>
      <c r="B2" s="572"/>
      <c r="C2" s="572"/>
      <c r="D2" s="573"/>
      <c r="E2" s="164" t="s">
        <v>399</v>
      </c>
      <c r="F2" s="27" t="s">
        <v>607</v>
      </c>
    </row>
    <row r="3" spans="1:8" ht="76.5" customHeight="1" thickBot="1" x14ac:dyDescent="0.25">
      <c r="A3" s="546" t="s">
        <v>1032</v>
      </c>
      <c r="B3" s="547"/>
      <c r="C3" s="547"/>
      <c r="D3" s="548"/>
      <c r="E3" s="165" t="s">
        <v>400</v>
      </c>
      <c r="F3" s="93" t="s">
        <v>570</v>
      </c>
      <c r="G3" s="1"/>
      <c r="H3" s="1"/>
    </row>
    <row r="4" spans="1:8" ht="16.5" customHeight="1" x14ac:dyDescent="0.2">
      <c r="A4" s="549" t="s">
        <v>854</v>
      </c>
      <c r="B4" s="550"/>
      <c r="C4" s="550"/>
      <c r="D4" s="551"/>
      <c r="E4" s="108"/>
      <c r="F4" s="93" t="s">
        <v>578</v>
      </c>
      <c r="G4" s="1"/>
      <c r="H4" s="1"/>
    </row>
    <row r="5" spans="1:8" ht="15" thickBot="1" x14ac:dyDescent="0.25">
      <c r="A5" s="552" t="s">
        <v>564</v>
      </c>
      <c r="B5" s="553"/>
      <c r="C5" s="553"/>
      <c r="D5" s="554"/>
      <c r="E5" s="29"/>
      <c r="F5" s="93"/>
      <c r="G5" s="1"/>
      <c r="H5" s="1"/>
    </row>
    <row r="6" spans="1:8" ht="14.25" x14ac:dyDescent="0.2">
      <c r="A6" s="555" t="s">
        <v>561</v>
      </c>
      <c r="B6" s="556"/>
      <c r="C6" s="556"/>
      <c r="D6" s="557"/>
      <c r="E6" s="29"/>
      <c r="F6" s="93"/>
      <c r="G6" s="1"/>
      <c r="H6" s="1"/>
    </row>
    <row r="7" spans="1:8" ht="15" thickBot="1" x14ac:dyDescent="0.25">
      <c r="A7" s="561" t="s">
        <v>439</v>
      </c>
      <c r="B7" s="562"/>
      <c r="C7" s="564"/>
      <c r="D7" s="565"/>
      <c r="E7" s="29"/>
      <c r="F7" s="93"/>
      <c r="G7" s="1"/>
      <c r="H7" s="1"/>
    </row>
    <row r="8" spans="1:8" ht="15" thickBot="1" x14ac:dyDescent="0.25">
      <c r="A8" s="537" t="s">
        <v>561</v>
      </c>
      <c r="B8" s="538"/>
      <c r="C8" s="538"/>
      <c r="D8" s="539"/>
      <c r="E8" s="29"/>
      <c r="F8" s="93"/>
      <c r="G8" s="1"/>
      <c r="H8" s="1"/>
    </row>
    <row r="9" spans="1:8" ht="15.75" thickBot="1" x14ac:dyDescent="0.25">
      <c r="A9" s="180" t="s">
        <v>445</v>
      </c>
      <c r="B9" s="181" t="s">
        <v>446</v>
      </c>
      <c r="C9" s="182" t="s">
        <v>398</v>
      </c>
      <c r="D9" s="183" t="s">
        <v>567</v>
      </c>
      <c r="E9" s="29"/>
      <c r="F9" s="93"/>
      <c r="G9" s="1"/>
      <c r="H9" s="1"/>
    </row>
    <row r="10" spans="1:8" ht="15.75" thickBot="1" x14ac:dyDescent="0.25">
      <c r="A10" s="534" t="s">
        <v>815</v>
      </c>
      <c r="B10" s="535"/>
      <c r="C10" s="535"/>
      <c r="D10" s="536"/>
      <c r="E10" s="29"/>
      <c r="F10" s="93"/>
      <c r="G10" s="1"/>
      <c r="H10" s="1"/>
    </row>
    <row r="11" spans="1:8" ht="31.5" customHeight="1" thickBot="1" x14ac:dyDescent="0.25">
      <c r="A11" s="44" t="s">
        <v>818</v>
      </c>
      <c r="B11" s="45" t="s">
        <v>817</v>
      </c>
      <c r="C11" s="46"/>
      <c r="D11" s="47" t="str">
        <f>IF(C11="no","This project does not meet the requirements of the Standard Permit.","")</f>
        <v/>
      </c>
      <c r="E11" s="29"/>
      <c r="F11" s="93"/>
      <c r="G11" s="1"/>
      <c r="H11" s="1"/>
    </row>
    <row r="12" spans="1:8" ht="15" thickBot="1" x14ac:dyDescent="0.25">
      <c r="A12" s="537" t="s">
        <v>561</v>
      </c>
      <c r="B12" s="538"/>
      <c r="C12" s="538"/>
      <c r="D12" s="539"/>
      <c r="E12" s="29"/>
      <c r="F12" s="93"/>
      <c r="G12" s="1"/>
      <c r="H12" s="1"/>
    </row>
    <row r="13" spans="1:8" ht="15.75" thickBot="1" x14ac:dyDescent="0.25">
      <c r="A13" s="540" t="s">
        <v>816</v>
      </c>
      <c r="B13" s="541"/>
      <c r="C13" s="541"/>
      <c r="D13" s="542"/>
      <c r="E13" s="29"/>
      <c r="F13" s="93"/>
      <c r="G13" s="1"/>
      <c r="H13" s="1"/>
    </row>
    <row r="14" spans="1:8" ht="29.25" customHeight="1" thickBot="1" x14ac:dyDescent="0.25">
      <c r="A14" s="64" t="s">
        <v>819</v>
      </c>
      <c r="B14" s="45" t="s">
        <v>1025</v>
      </c>
      <c r="C14" s="77"/>
      <c r="D14" s="47" t="str">
        <f>IF(C14="no","This project does not meet the requirements of the Standard Permit.","")</f>
        <v/>
      </c>
      <c r="E14" s="29"/>
      <c r="F14" s="93"/>
      <c r="G14" s="1"/>
      <c r="H14" s="1"/>
    </row>
    <row r="15" spans="1:8" ht="15" thickBot="1" x14ac:dyDescent="0.25">
      <c r="A15" s="537" t="s">
        <v>561</v>
      </c>
      <c r="B15" s="538"/>
      <c r="C15" s="538"/>
      <c r="D15" s="539"/>
      <c r="E15" s="29"/>
      <c r="F15" s="93"/>
      <c r="G15" s="1"/>
      <c r="H15" s="1"/>
    </row>
    <row r="16" spans="1:8" ht="15.75" thickBot="1" x14ac:dyDescent="0.25">
      <c r="A16" s="540" t="s">
        <v>821</v>
      </c>
      <c r="B16" s="541"/>
      <c r="C16" s="541"/>
      <c r="D16" s="542"/>
      <c r="E16" s="29"/>
      <c r="F16" s="93"/>
      <c r="G16" s="1"/>
      <c r="H16" s="1"/>
    </row>
    <row r="17" spans="1:8" ht="35.25" customHeight="1" x14ac:dyDescent="0.2">
      <c r="A17" s="84" t="s">
        <v>822</v>
      </c>
      <c r="B17" s="125" t="s">
        <v>978</v>
      </c>
      <c r="C17" s="48"/>
      <c r="D17" s="103"/>
      <c r="E17" s="29"/>
      <c r="F17" s="99"/>
      <c r="G17" s="99"/>
      <c r="H17" s="99"/>
    </row>
    <row r="18" spans="1:8" ht="35.25" customHeight="1" x14ac:dyDescent="0.2">
      <c r="A18" s="53" t="s">
        <v>823</v>
      </c>
      <c r="B18" s="100" t="s">
        <v>844</v>
      </c>
      <c r="C18" s="102"/>
      <c r="D18" s="56" t="str">
        <f>IF(C18="no","This project does not meet the requirements of the Standard Permit.","")</f>
        <v/>
      </c>
      <c r="E18" s="29"/>
      <c r="F18" s="99"/>
      <c r="G18" s="99"/>
      <c r="H18" s="99"/>
    </row>
    <row r="19" spans="1:8" ht="35.25" customHeight="1" x14ac:dyDescent="0.2">
      <c r="A19" s="53" t="s">
        <v>824</v>
      </c>
      <c r="B19" s="100" t="s">
        <v>989</v>
      </c>
      <c r="C19" s="129"/>
      <c r="D19" s="104"/>
      <c r="E19" s="29"/>
      <c r="F19" s="99"/>
      <c r="G19" s="99"/>
      <c r="H19" s="99"/>
    </row>
    <row r="20" spans="1:8" ht="35.25" customHeight="1" x14ac:dyDescent="0.2">
      <c r="A20" s="53" t="s">
        <v>825</v>
      </c>
      <c r="B20" s="100" t="s">
        <v>826</v>
      </c>
      <c r="C20" s="129"/>
      <c r="D20" s="56" t="str">
        <f>IF(C20="no","This project does not meet the requirements of the Standard Permit.","")</f>
        <v/>
      </c>
      <c r="E20" s="29"/>
      <c r="F20" s="99"/>
      <c r="G20" s="99"/>
      <c r="H20" s="99"/>
    </row>
    <row r="21" spans="1:8" ht="46.5" customHeight="1" x14ac:dyDescent="0.2">
      <c r="A21" s="53" t="s">
        <v>827</v>
      </c>
      <c r="B21" s="100" t="s">
        <v>979</v>
      </c>
      <c r="C21" s="129"/>
      <c r="D21" s="56" t="str">
        <f>IF(C21="no","This project does not meet the requirements of the Standard Permit.","")</f>
        <v/>
      </c>
      <c r="E21" s="29"/>
      <c r="F21" s="99"/>
      <c r="G21" s="99"/>
      <c r="H21" s="99"/>
    </row>
    <row r="22" spans="1:8" ht="28.5" customHeight="1" x14ac:dyDescent="0.2">
      <c r="A22" s="53" t="s">
        <v>828</v>
      </c>
      <c r="B22" s="100" t="s">
        <v>829</v>
      </c>
      <c r="C22" s="129"/>
      <c r="D22" s="56" t="str">
        <f>IF(C22="no","This project does not meet the requirements of the Standard Permit.","")</f>
        <v/>
      </c>
      <c r="E22" s="29"/>
      <c r="F22" s="99"/>
      <c r="G22" s="99"/>
      <c r="H22" s="99"/>
    </row>
    <row r="23" spans="1:8" ht="59.25" customHeight="1" x14ac:dyDescent="0.2">
      <c r="A23" s="53" t="s">
        <v>830</v>
      </c>
      <c r="B23" s="100" t="s">
        <v>1024</v>
      </c>
      <c r="C23" s="129"/>
      <c r="D23" s="56" t="str">
        <f>IF(C23="yes","This project does not meet the requirements of the Standard Permit.","")</f>
        <v/>
      </c>
      <c r="E23" s="29"/>
      <c r="F23" s="100"/>
      <c r="G23" s="100"/>
      <c r="H23" s="100"/>
    </row>
    <row r="24" spans="1:8" ht="30.75" customHeight="1" x14ac:dyDescent="0.2">
      <c r="A24" s="53" t="s">
        <v>831</v>
      </c>
      <c r="B24" s="100" t="s">
        <v>847</v>
      </c>
      <c r="C24" s="55"/>
      <c r="D24" s="105"/>
      <c r="E24" s="29"/>
      <c r="F24" s="100"/>
      <c r="G24" s="100"/>
      <c r="H24" s="54"/>
    </row>
    <row r="25" spans="1:8" ht="57.75" customHeight="1" x14ac:dyDescent="0.2">
      <c r="A25" s="58" t="s">
        <v>832</v>
      </c>
      <c r="B25" s="100" t="s">
        <v>845</v>
      </c>
      <c r="C25" s="129"/>
      <c r="D25" s="56" t="str">
        <f>IF(C25="no","This project does not meet the requirements of the Standard Permit.","")</f>
        <v/>
      </c>
      <c r="E25" s="29"/>
      <c r="F25" s="100"/>
      <c r="G25" s="100"/>
      <c r="H25" s="54"/>
    </row>
    <row r="26" spans="1:8" ht="45" customHeight="1" x14ac:dyDescent="0.2">
      <c r="A26" s="58" t="s">
        <v>833</v>
      </c>
      <c r="B26" s="101" t="s">
        <v>848</v>
      </c>
      <c r="C26" s="129"/>
      <c r="D26" s="105"/>
      <c r="E26" s="29"/>
      <c r="F26" s="100"/>
      <c r="G26" s="100"/>
      <c r="H26" s="54"/>
    </row>
    <row r="27" spans="1:8" ht="14.25" x14ac:dyDescent="0.2">
      <c r="A27" s="60" t="s">
        <v>833</v>
      </c>
      <c r="B27" s="101" t="s">
        <v>525</v>
      </c>
      <c r="C27" s="129"/>
      <c r="D27" s="105"/>
      <c r="E27" s="29"/>
      <c r="F27" s="100"/>
      <c r="G27" s="100"/>
      <c r="H27" s="54"/>
    </row>
    <row r="28" spans="1:8" ht="14.25" x14ac:dyDescent="0.2">
      <c r="A28" s="61" t="s">
        <v>833</v>
      </c>
      <c r="B28" s="101" t="s">
        <v>524</v>
      </c>
      <c r="C28" s="129"/>
      <c r="D28" s="105"/>
      <c r="E28" s="29"/>
      <c r="F28" s="100"/>
      <c r="G28" s="100"/>
      <c r="H28" s="54"/>
    </row>
    <row r="29" spans="1:8" ht="32.25" customHeight="1" x14ac:dyDescent="0.2">
      <c r="A29" s="67" t="s">
        <v>834</v>
      </c>
      <c r="B29" s="100" t="s">
        <v>835</v>
      </c>
      <c r="C29" s="129"/>
      <c r="D29" s="56" t="str">
        <f>IF(C29="no","This project does not meet the requirements of the Standard Permit.","")</f>
        <v/>
      </c>
      <c r="E29" s="29"/>
      <c r="F29" s="100"/>
      <c r="G29" s="100"/>
      <c r="H29" s="54"/>
    </row>
    <row r="30" spans="1:8" ht="19.5" customHeight="1" x14ac:dyDescent="0.2">
      <c r="A30" s="58" t="s">
        <v>836</v>
      </c>
      <c r="B30" s="100" t="s">
        <v>849</v>
      </c>
      <c r="C30" s="129"/>
      <c r="D30" s="105"/>
      <c r="E30" s="29"/>
      <c r="F30" s="100"/>
      <c r="G30" s="100"/>
      <c r="H30" s="54"/>
    </row>
    <row r="31" spans="1:8" ht="33" customHeight="1" x14ac:dyDescent="0.2">
      <c r="A31" s="58" t="s">
        <v>837</v>
      </c>
      <c r="B31" s="101" t="s">
        <v>850</v>
      </c>
      <c r="C31" s="129"/>
      <c r="D31" s="105"/>
      <c r="E31" s="29"/>
      <c r="F31" s="100"/>
      <c r="G31" s="54"/>
      <c r="H31" s="54"/>
    </row>
    <row r="32" spans="1:8" ht="44.25" customHeight="1" x14ac:dyDescent="0.2">
      <c r="A32" s="61" t="s">
        <v>837</v>
      </c>
      <c r="B32" s="59" t="s">
        <v>549</v>
      </c>
      <c r="C32" s="55"/>
      <c r="D32" s="105"/>
      <c r="E32" s="29"/>
      <c r="F32" s="100"/>
      <c r="G32" s="100"/>
      <c r="H32" s="100"/>
    </row>
    <row r="33" spans="1:8" ht="32.25" customHeight="1" x14ac:dyDescent="0.2">
      <c r="A33" s="67" t="s">
        <v>838</v>
      </c>
      <c r="B33" s="100" t="s">
        <v>853</v>
      </c>
      <c r="C33" s="111"/>
      <c r="D33" s="105"/>
      <c r="E33" s="29"/>
      <c r="F33" s="100"/>
      <c r="G33" s="100"/>
      <c r="H33" s="100"/>
    </row>
    <row r="34" spans="1:8" ht="29.25" customHeight="1" x14ac:dyDescent="0.2">
      <c r="A34" s="58" t="s">
        <v>839</v>
      </c>
      <c r="B34" s="100" t="s">
        <v>851</v>
      </c>
      <c r="C34" s="111"/>
      <c r="D34" s="105"/>
      <c r="E34" s="29"/>
      <c r="F34" s="100"/>
      <c r="G34" s="100"/>
      <c r="H34" s="54"/>
    </row>
    <row r="35" spans="1:8" ht="29.25" customHeight="1" x14ac:dyDescent="0.2">
      <c r="A35" s="58" t="s">
        <v>840</v>
      </c>
      <c r="B35" s="59" t="s">
        <v>553</v>
      </c>
      <c r="C35" s="55"/>
      <c r="D35" s="105"/>
      <c r="E35" s="29"/>
      <c r="F35" s="100"/>
      <c r="G35" s="100"/>
      <c r="H35" s="54"/>
    </row>
    <row r="36" spans="1:8" ht="29.25" customHeight="1" x14ac:dyDescent="0.2">
      <c r="A36" s="60" t="s">
        <v>840</v>
      </c>
      <c r="B36" s="59" t="s">
        <v>552</v>
      </c>
      <c r="C36" s="55"/>
      <c r="D36" s="105"/>
      <c r="E36" s="29"/>
      <c r="F36" s="100"/>
      <c r="G36" s="100"/>
      <c r="H36" s="54"/>
    </row>
    <row r="37" spans="1:8" ht="58.5" customHeight="1" x14ac:dyDescent="0.2">
      <c r="A37" s="61" t="s">
        <v>840</v>
      </c>
      <c r="B37" s="59" t="s">
        <v>554</v>
      </c>
      <c r="C37" s="55"/>
      <c r="D37" s="105"/>
      <c r="E37" s="29"/>
      <c r="F37" s="100"/>
      <c r="G37" s="100"/>
      <c r="H37" s="100"/>
    </row>
    <row r="38" spans="1:8" ht="33" customHeight="1" x14ac:dyDescent="0.2">
      <c r="A38" s="58" t="s">
        <v>841</v>
      </c>
      <c r="B38" s="54" t="s">
        <v>846</v>
      </c>
      <c r="C38" s="111"/>
      <c r="D38" s="56"/>
      <c r="E38" s="29"/>
      <c r="F38" s="100"/>
      <c r="G38" s="100"/>
      <c r="H38" s="54"/>
    </row>
    <row r="39" spans="1:8" ht="60" customHeight="1" x14ac:dyDescent="0.2">
      <c r="A39" s="61" t="s">
        <v>841</v>
      </c>
      <c r="B39" s="100" t="s">
        <v>852</v>
      </c>
      <c r="C39" s="111"/>
      <c r="D39" s="105"/>
      <c r="E39" s="29"/>
      <c r="F39" s="100" t="s">
        <v>855</v>
      </c>
      <c r="G39" s="100"/>
      <c r="H39" s="100"/>
    </row>
    <row r="40" spans="1:8" ht="60" customHeight="1" x14ac:dyDescent="0.2">
      <c r="A40" s="53" t="s">
        <v>842</v>
      </c>
      <c r="B40" s="54" t="str">
        <f>IF(AND($C$35&gt;=100,$C$36&gt;=100,$C$37&gt;=100),"Optional: what is the minimum height of the dust suppressing fencing along each road, parking lot, and other traffic areas? (feet)","In lieu of meeting the distance requirements for roads and stockpiles in (3)(K)(ii), what is the minimum height of the dust suppressing fencing along each road, parking lot, and other traffic areas? (feet)")</f>
        <v>In lieu of meeting the distance requirements for roads and stockpiles in (3)(K)(ii), what is the minimum height of the dust suppressing fencing along each road, parking lot, and other traffic areas? (feet)</v>
      </c>
      <c r="C40" s="55"/>
      <c r="D40" s="105"/>
      <c r="E40" s="29"/>
      <c r="F40" s="100" t="s">
        <v>856</v>
      </c>
      <c r="G40" s="100"/>
      <c r="H40" s="100"/>
    </row>
    <row r="41" spans="1:8" ht="61.5" customHeight="1" thickBot="1" x14ac:dyDescent="0.25">
      <c r="A41" s="126" t="s">
        <v>843</v>
      </c>
      <c r="B41" s="106" t="str">
        <f>IF(AND($C$35&gt;=100,$C$36&gt;=100,$C$37&gt;=100),"Optional: What is the minimum height of the three-walled bunker containing each stock pile above the stockpile? (feet)","In lieu of meeting the distance requirements for roads and stockpiles in (3)(K)(ii), what is the minimum height of the three-walled bunker containing each stock pile above the stockpile? (feet)")</f>
        <v>In lieu of meeting the distance requirements for roads and stockpiles in (3)(K)(ii), what is the minimum height of the three-walled bunker containing each stock pile above the stockpile? (feet)</v>
      </c>
      <c r="C41" s="49"/>
      <c r="D41" s="107"/>
      <c r="E41" s="109"/>
      <c r="F41" s="100" t="s">
        <v>856</v>
      </c>
      <c r="G41" s="100"/>
      <c r="H41" s="100"/>
    </row>
    <row r="42" spans="1:8" x14ac:dyDescent="0.2">
      <c r="A42" s="574" t="s">
        <v>105</v>
      </c>
      <c r="B42" s="574"/>
      <c r="C42" s="574"/>
      <c r="D42" s="574"/>
      <c r="E42" s="574"/>
    </row>
  </sheetData>
  <sheetProtection algorithmName="SHA-512" hashValue="3QqcSRDSuIqAXWFMKi2LkrLouQFpQuS8sxcNVw1WyL6UgO+lOvNDzxSVCcK98Nuv/9gmMgUul4Es/aDMWNAL+g==" saltValue="6qHsPt5vn1/vrIoDn/vN+Q==" spinCount="100000" sheet="1" objects="1" scenarios="1" formatColumns="0" formatRows="0" autoFilter="0"/>
  <mergeCells count="15">
    <mergeCell ref="A42:E42"/>
    <mergeCell ref="A6:D6"/>
    <mergeCell ref="A13:D13"/>
    <mergeCell ref="A15:D15"/>
    <mergeCell ref="A16:D16"/>
    <mergeCell ref="A7:B7"/>
    <mergeCell ref="C7:D7"/>
    <mergeCell ref="A8:D8"/>
    <mergeCell ref="A10:D10"/>
    <mergeCell ref="A12:D12"/>
    <mergeCell ref="A1:E1"/>
    <mergeCell ref="A2:D2"/>
    <mergeCell ref="A3:D3"/>
    <mergeCell ref="A4:D4"/>
    <mergeCell ref="A5:D5"/>
  </mergeCells>
  <conditionalFormatting sqref="C11 C14 C17:C22 C26:C37 C39:C41">
    <cfRule type="expression" dxfId="48" priority="17">
      <formula>OR($C11="no")</formula>
    </cfRule>
  </conditionalFormatting>
  <conditionalFormatting sqref="A39:D39">
    <cfRule type="expression" dxfId="47" priority="5">
      <formula>$C$38="Yes"</formula>
    </cfRule>
  </conditionalFormatting>
  <conditionalFormatting sqref="C23">
    <cfRule type="expression" dxfId="46" priority="2">
      <formula>$C$23="Yes"</formula>
    </cfRule>
  </conditionalFormatting>
  <conditionalFormatting sqref="C25">
    <cfRule type="expression" dxfId="45" priority="1">
      <formula>$C$25="no"</formula>
    </cfRule>
  </conditionalFormatting>
  <dataValidations count="19">
    <dataValidation allowBlank="1" showInputMessage="1" showErrorMessage="1" prompt="If no or i disagree are selected, this application does not meet the requirements of the standard permit." sqref="D9" xr:uid="{00000000-0002-0000-0300-000000000000}"/>
    <dataValidation type="list" allowBlank="1" showErrorMessage="1" prompt="Enter Yes or No" sqref="C11 C14" xr:uid="{00000000-0002-0000-0300-000002000000}">
      <formula1>"Yes,No"</formula1>
    </dataValidation>
    <dataValidation type="list" allowBlank="1" showErrorMessage="1" prompt="Select an option" sqref="C24" xr:uid="{00000000-0002-0000-0300-000003000000}">
      <formula1>"Automatic shut-off device,Warning device,Automatic shut-off device and warning device"</formula1>
    </dataValidation>
    <dataValidation type="decimal" operator="greaterThanOrEqual" allowBlank="1" showErrorMessage="1" error="Must be at least 5000" prompt="Enter the filtering velocity in acfm" sqref="C32" xr:uid="{00000000-0002-0000-0300-000004000000}">
      <formula1>5000</formula1>
    </dataValidation>
    <dataValidation operator="greaterThanOrEqual" allowBlank="1" showErrorMessage="1" prompt="Enter the distance in feet" sqref="C35 C37" xr:uid="{00000000-0002-0000-0300-000005000000}"/>
    <dataValidation type="decimal" operator="greaterThanOrEqual" showErrorMessage="1" prompt="enter the barrier height" sqref="C40" xr:uid="{00000000-0002-0000-0300-000006000000}">
      <formula1>IF(OR(C35&lt;100,C36&lt;100,C37&lt;100),12,0)</formula1>
    </dataValidation>
    <dataValidation type="decimal" operator="greaterThanOrEqual" allowBlank="1" showErrorMessage="1" prompt="enter the bunker height" sqref="C41" xr:uid="{00000000-0002-0000-0300-000007000000}">
      <formula1>IF(OR(C35&lt;100,C36&lt;100,C37&lt;100),2,0)</formula1>
    </dataValidation>
    <dataValidation type="list" allowBlank="1" showErrorMessage="1" prompt="select a vent option" sqref="C17" xr:uid="{00000000-0002-0000-0300-000008000000}">
      <formula1>"Fabric filter system,Cartridge filter system"</formula1>
    </dataValidation>
    <dataValidation type="decimal" operator="lessThanOrEqual" allowBlank="1" showErrorMessage="1" error="Must be less than or equal to 0.01 gr/dscf" prompt="enter the filter outlet rate" sqref="C19" xr:uid="{00000000-0002-0000-0300-000009000000}">
      <formula1>0.01</formula1>
    </dataValidation>
    <dataValidation type="list" allowBlank="1" showErrorMessage="1" prompt="select a control method" sqref="C26:C28" xr:uid="{00000000-0002-0000-0300-00000A000000}">
      <formula1>"Sprinkled with water,Dust-suppressant chemicals,Cover"</formula1>
    </dataValidation>
    <dataValidation type="decimal" operator="lessThanOrEqual" allowBlank="1" showErrorMessage="1" error="Must be less than or equal to 300" prompt="enter the production rate in cubic yards" sqref="C30" xr:uid="{00000000-0002-0000-0300-00000B000000}">
      <formula1>300</formula1>
    </dataValidation>
    <dataValidation type="list" allowBlank="1" showErrorMessage="1" prompt="select a device" sqref="C31" xr:uid="{00000000-0002-0000-0300-00000C000000}">
      <formula1>"Suction shroud,Other pickup device"</formula1>
    </dataValidation>
    <dataValidation type="decimal" operator="greaterThanOrEqual" allowBlank="1" showErrorMessage="1" prompt="enter the distance in feet" sqref="C34" xr:uid="{00000000-0002-0000-0300-00000D000000}">
      <formula1>100</formula1>
    </dataValidation>
    <dataValidation type="decimal" operator="greaterThanOrEqual" allowBlank="1" showErrorMessage="1" error="Must be at least 99.5" prompt="enter the control efficiency as a percent" sqref="C33" xr:uid="{00000000-0002-0000-0300-00000E000000}">
      <formula1>99.5</formula1>
    </dataValidation>
    <dataValidation type="decimal" operator="greaterThanOrEqual" allowBlank="1" showErrorMessage="1" prompt="enter the distance" sqref="C39" xr:uid="{00000000-0002-0000-0300-00000F000000}">
      <formula1>440</formula1>
    </dataValidation>
    <dataValidation type="list" allowBlank="1" showErrorMessage="1" prompt="Select yes or no" sqref="C18 C38 C29 C25 C20:C23" xr:uid="{00000000-0002-0000-0300-000010000000}">
      <formula1>"Yes,No"</formula1>
    </dataValidation>
    <dataValidation allowBlank="1" showErrorMessage="1" prompt="This cell may be used for applicant internal comments. All comments must be deleted prior to application submittal." sqref="E4:E41" xr:uid="{00000000-0002-0000-0300-000012000000}"/>
    <dataValidation type="decimal" operator="greaterThanOrEqual" allowBlank="1" showErrorMessage="1" error="Must be at least 100 feet" prompt="Enter the distance in feet" sqref="C36" xr:uid="{498A2A8B-72AC-43A1-B4D1-15B80FB49992}">
      <formula1>100</formula1>
    </dataValidation>
    <dataValidation type="list" allowBlank="1" showErrorMessage="1" prompt="Select the type of operation" sqref="C7:D7" xr:uid="{13F11C71-73D7-486B-B759-0C4080E1A284}">
      <formula1>"Central Mix, Ready Mix"</formula1>
    </dataValidation>
  </dataValidations>
  <hyperlinks>
    <hyperlink ref="A4:C4" location="'6004Requirements'!A1" display="Air Quality Standard Permit for Concrete Batch Plants" xr:uid="{00000000-0004-0000-0300-000000000000}"/>
    <hyperlink ref="A4:D4" location="'6008Requirements'!A1" display="Air Quality Standard Permit for Concrete Batch Plants with Enhanced Controls" xr:uid="{00000000-0004-0000-0300-000001000000}"/>
  </hyperlinks>
  <pageMargins left="0.25" right="0.25" top="1" bottom="0.5" header="0.3" footer="0.3"/>
  <pageSetup scale="7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09" id="{81ED5118-DEE7-4802-BA42-9B7E846321F8}">
            <xm:f>'PI-1S-CBP'!$D$10&lt;&gt;""</xm:f>
            <x14:dxf>
              <numFmt numFmtId="166" formatCode=";;;"/>
              <fill>
                <patternFill>
                  <bgColor theme="0" tint="-0.499984740745262"/>
                </patternFill>
              </fill>
            </x14:dxf>
          </x14:cfRule>
          <xm:sqref>A1:E41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DCDC"/>
  </sheetPr>
  <dimension ref="A1:F25"/>
  <sheetViews>
    <sheetView showGridLines="0" topLeftCell="A3" zoomScaleNormal="100" workbookViewId="0">
      <selection activeCell="B18" sqref="B18:C18"/>
    </sheetView>
  </sheetViews>
  <sheetFormatPr defaultColWidth="0" defaultRowHeight="12.75" zeroHeight="1" x14ac:dyDescent="0.2"/>
  <cols>
    <col min="1" max="1" width="41.5703125" customWidth="1"/>
    <col min="2" max="3" width="29.85546875" customWidth="1"/>
    <col min="4" max="4" width="41" customWidth="1"/>
    <col min="5" max="5" width="31.5703125" hidden="1" customWidth="1"/>
    <col min="6" max="6" width="0" hidden="1" customWidth="1"/>
    <col min="7" max="16384" width="9.140625" hidden="1"/>
  </cols>
  <sheetData>
    <row r="1" spans="1:6" ht="13.5" customHeight="1" thickBot="1" x14ac:dyDescent="0.25">
      <c r="A1" s="581" t="s">
        <v>0</v>
      </c>
      <c r="B1" s="581"/>
      <c r="C1" s="581"/>
      <c r="D1" s="581"/>
      <c r="E1" s="27"/>
    </row>
    <row r="2" spans="1:6" ht="18.75" thickBot="1" x14ac:dyDescent="0.25">
      <c r="A2" s="575" t="s">
        <v>896</v>
      </c>
      <c r="B2" s="576"/>
      <c r="C2" s="577"/>
      <c r="D2" s="78" t="s">
        <v>399</v>
      </c>
      <c r="E2" s="73" t="s">
        <v>607</v>
      </c>
      <c r="F2" s="8"/>
    </row>
    <row r="3" spans="1:6" ht="76.5" customHeight="1" thickBot="1" x14ac:dyDescent="0.25">
      <c r="A3" s="578" t="s">
        <v>588</v>
      </c>
      <c r="B3" s="579"/>
      <c r="C3" s="580"/>
      <c r="D3" s="163" t="s">
        <v>400</v>
      </c>
      <c r="E3" s="79"/>
    </row>
    <row r="4" spans="1:6" ht="14.25" customHeight="1" thickBot="1" x14ac:dyDescent="0.25">
      <c r="A4" s="588" t="s">
        <v>561</v>
      </c>
      <c r="B4" s="588"/>
      <c r="C4" s="588"/>
      <c r="D4" s="175" t="s">
        <v>561</v>
      </c>
      <c r="E4" s="79"/>
      <c r="F4" s="8"/>
    </row>
    <row r="5" spans="1:6" ht="15" thickBot="1" x14ac:dyDescent="0.25">
      <c r="A5" s="128" t="s">
        <v>589</v>
      </c>
      <c r="B5" s="584" t="s">
        <v>1109</v>
      </c>
      <c r="C5" s="585"/>
      <c r="D5" s="74"/>
      <c r="E5" s="81"/>
    </row>
    <row r="6" spans="1:6" ht="14.25" customHeight="1" thickBot="1" x14ac:dyDescent="0.25">
      <c r="A6" s="593" t="s">
        <v>561</v>
      </c>
      <c r="B6" s="588"/>
      <c r="C6" s="594"/>
      <c r="D6" s="75"/>
      <c r="E6" s="79"/>
      <c r="F6" s="8"/>
    </row>
    <row r="7" spans="1:6" ht="15.75" thickBot="1" x14ac:dyDescent="0.25">
      <c r="A7" s="602" t="s">
        <v>596</v>
      </c>
      <c r="B7" s="603"/>
      <c r="C7" s="604"/>
      <c r="D7" s="75"/>
      <c r="E7" s="81"/>
      <c r="F7" s="8"/>
    </row>
    <row r="8" spans="1:6" ht="14.25" x14ac:dyDescent="0.2">
      <c r="A8" s="110" t="s">
        <v>591</v>
      </c>
      <c r="B8" s="582">
        <v>24</v>
      </c>
      <c r="C8" s="583"/>
      <c r="D8" s="75"/>
      <c r="E8" s="1"/>
    </row>
    <row r="9" spans="1:6" ht="14.25" x14ac:dyDescent="0.2">
      <c r="A9" s="53" t="s">
        <v>592</v>
      </c>
      <c r="B9" s="586">
        <v>7</v>
      </c>
      <c r="C9" s="587"/>
      <c r="D9" s="75"/>
      <c r="E9" s="1"/>
    </row>
    <row r="10" spans="1:6" ht="14.25" x14ac:dyDescent="0.2">
      <c r="A10" s="53" t="s">
        <v>593</v>
      </c>
      <c r="B10" s="586">
        <v>52</v>
      </c>
      <c r="C10" s="587"/>
      <c r="D10" s="75"/>
      <c r="E10" s="1"/>
    </row>
    <row r="11" spans="1:6" ht="14.25" x14ac:dyDescent="0.2">
      <c r="A11" s="53" t="s">
        <v>594</v>
      </c>
      <c r="B11" s="586">
        <v>8760</v>
      </c>
      <c r="C11" s="587"/>
      <c r="D11" s="75"/>
      <c r="E11" s="1"/>
    </row>
    <row r="12" spans="1:6" ht="15" thickBot="1" x14ac:dyDescent="0.25">
      <c r="A12" s="126" t="s">
        <v>590</v>
      </c>
      <c r="B12" s="595" t="s">
        <v>104</v>
      </c>
      <c r="C12" s="596"/>
      <c r="D12" s="75"/>
      <c r="E12" s="1"/>
    </row>
    <row r="13" spans="1:6" ht="14.25" customHeight="1" thickBot="1" x14ac:dyDescent="0.25">
      <c r="A13" s="590" t="s">
        <v>561</v>
      </c>
      <c r="B13" s="591"/>
      <c r="C13" s="592"/>
      <c r="D13" s="75"/>
      <c r="E13" s="79"/>
      <c r="F13" s="8"/>
    </row>
    <row r="14" spans="1:6" ht="15.75" thickBot="1" x14ac:dyDescent="0.25">
      <c r="A14" s="602" t="s">
        <v>597</v>
      </c>
      <c r="B14" s="603"/>
      <c r="C14" s="604"/>
      <c r="D14" s="75"/>
      <c r="E14" s="1"/>
    </row>
    <row r="15" spans="1:6" ht="28.5" x14ac:dyDescent="0.2">
      <c r="A15" s="110" t="s">
        <v>595</v>
      </c>
      <c r="B15" s="582" t="s">
        <v>104</v>
      </c>
      <c r="C15" s="583"/>
      <c r="D15" s="75"/>
      <c r="E15" s="1"/>
    </row>
    <row r="16" spans="1:6" ht="28.5" x14ac:dyDescent="0.2">
      <c r="A16" s="53" t="s">
        <v>859</v>
      </c>
      <c r="B16" s="597" t="s">
        <v>1132</v>
      </c>
      <c r="C16" s="598"/>
      <c r="D16" s="75"/>
      <c r="E16" s="1"/>
    </row>
    <row r="17" spans="1:6" ht="30" customHeight="1" x14ac:dyDescent="0.2">
      <c r="A17" s="53" t="s">
        <v>613</v>
      </c>
      <c r="B17" s="586" t="s">
        <v>1104</v>
      </c>
      <c r="C17" s="587"/>
      <c r="D17" s="75"/>
      <c r="E17" s="1"/>
    </row>
    <row r="18" spans="1:6" ht="30" customHeight="1" x14ac:dyDescent="0.2">
      <c r="A18" s="53" t="s">
        <v>598</v>
      </c>
      <c r="B18" s="586"/>
      <c r="C18" s="587"/>
      <c r="D18" s="75"/>
      <c r="E18" s="1"/>
    </row>
    <row r="19" spans="1:6" ht="30" customHeight="1" x14ac:dyDescent="0.2">
      <c r="A19" s="53" t="s">
        <v>598</v>
      </c>
      <c r="B19" s="586"/>
      <c r="C19" s="587"/>
      <c r="D19" s="75"/>
      <c r="E19" s="1"/>
    </row>
    <row r="20" spans="1:6" ht="30" customHeight="1" thickBot="1" x14ac:dyDescent="0.25">
      <c r="A20" s="126" t="s">
        <v>598</v>
      </c>
      <c r="B20" s="595"/>
      <c r="C20" s="596"/>
      <c r="D20" s="75"/>
      <c r="E20" s="1"/>
    </row>
    <row r="21" spans="1:6" ht="14.25" customHeight="1" thickBot="1" x14ac:dyDescent="0.25">
      <c r="A21" s="590"/>
      <c r="B21" s="591"/>
      <c r="C21" s="592"/>
      <c r="D21" s="75"/>
      <c r="E21" s="79"/>
      <c r="F21" s="8"/>
    </row>
    <row r="22" spans="1:6" ht="15.75" thickBot="1" x14ac:dyDescent="0.25">
      <c r="A22" s="599" t="s">
        <v>1006</v>
      </c>
      <c r="B22" s="600"/>
      <c r="C22" s="601"/>
      <c r="D22" s="75"/>
      <c r="E22" s="1"/>
    </row>
    <row r="23" spans="1:6" ht="28.5" x14ac:dyDescent="0.2">
      <c r="A23" s="110" t="s">
        <v>1007</v>
      </c>
      <c r="B23" s="582">
        <v>5</v>
      </c>
      <c r="C23" s="583"/>
      <c r="D23" s="75"/>
      <c r="E23" s="1"/>
    </row>
    <row r="24" spans="1:6" ht="29.25" thickBot="1" x14ac:dyDescent="0.25">
      <c r="A24" s="126" t="s">
        <v>1008</v>
      </c>
      <c r="B24" s="595" t="s">
        <v>87</v>
      </c>
      <c r="C24" s="596"/>
      <c r="D24" s="115"/>
      <c r="E24" s="1" t="s">
        <v>924</v>
      </c>
    </row>
    <row r="25" spans="1:6" x14ac:dyDescent="0.2">
      <c r="A25" s="589" t="s">
        <v>105</v>
      </c>
      <c r="B25" s="589"/>
      <c r="C25" s="589"/>
      <c r="D25" s="589"/>
    </row>
  </sheetData>
  <sheetProtection algorithmName="SHA-512" hashValue="pROYSGLqaPlqgh+GZp7/+iY1GlYknom38wt9kfFl+XV6RIflz8dd2uoMDA2GfsAwUhTodVczQ8QyJ8T24A4+WA==" saltValue="MttRvknt5JN4zM4HBkvpjQ==" spinCount="100000" sheet="1" objects="1" scenarios="1" formatColumns="0" formatRows="0" autoFilter="0"/>
  <mergeCells count="25">
    <mergeCell ref="A25:D25"/>
    <mergeCell ref="A21:C21"/>
    <mergeCell ref="A13:C13"/>
    <mergeCell ref="A6:C6"/>
    <mergeCell ref="B23:C23"/>
    <mergeCell ref="B24:C24"/>
    <mergeCell ref="B16:C16"/>
    <mergeCell ref="B17:C17"/>
    <mergeCell ref="B18:C18"/>
    <mergeCell ref="B19:C19"/>
    <mergeCell ref="A22:C22"/>
    <mergeCell ref="A14:C14"/>
    <mergeCell ref="A7:C7"/>
    <mergeCell ref="B20:C20"/>
    <mergeCell ref="B12:C12"/>
    <mergeCell ref="A2:C2"/>
    <mergeCell ref="A3:C3"/>
    <mergeCell ref="A1:D1"/>
    <mergeCell ref="B15:C15"/>
    <mergeCell ref="B5:C5"/>
    <mergeCell ref="B8:C8"/>
    <mergeCell ref="B9:C9"/>
    <mergeCell ref="B10:C10"/>
    <mergeCell ref="B11:C11"/>
    <mergeCell ref="A4:C4"/>
  </mergeCells>
  <conditionalFormatting sqref="A24:C24">
    <cfRule type="expression" dxfId="43" priority="2">
      <formula>$B$23=1</formula>
    </cfRule>
  </conditionalFormatting>
  <dataValidations count="10">
    <dataValidation allowBlank="1" showErrorMessage="1" prompt="This cell may be used for applicant internal comments. All comments must be deleted prior to application submittal." sqref="D5:D24" xr:uid="{00000000-0002-0000-0400-000000000000}"/>
    <dataValidation type="list" allowBlank="1" showErrorMessage="1" prompt="Select Yes or No" sqref="B24:C24 B12:C12 B15:C15" xr:uid="{00000000-0002-0000-0400-000001000000}">
      <formula1>"Yes,No"</formula1>
    </dataValidation>
    <dataValidation type="list" allowBlank="1" showErrorMessage="1" prompt="Select the number of silos at the plant" sqref="B23:C23" xr:uid="{00000000-0002-0000-0400-000002000000}">
      <formula1>"1,2,3,4,5,6,7,8"</formula1>
    </dataValidation>
    <dataValidation type="list" allowBlank="1" showErrorMessage="1" prompt="Select the location of water sprays" sqref="B17:C20" xr:uid="{00000000-0002-0000-0400-000003000000}">
      <formula1>"Stockpiles,Aggregate bin outlets,Convey or transfer points,Screens"</formula1>
    </dataValidation>
    <dataValidation type="list" allowBlank="1" showErrorMessage="1" prompt="Select an option" sqref="B5:C5" xr:uid="{00000000-0002-0000-0400-000004000000}">
      <formula1>"Wet (rotary mix truck), Dry, Central mix"</formula1>
    </dataValidation>
    <dataValidation type="decimal" operator="lessThanOrEqual" allowBlank="1" showErrorMessage="1" prompt="enter the hours per day" sqref="B8:C8" xr:uid="{00000000-0002-0000-0400-000005000000}">
      <formula1>24</formula1>
    </dataValidation>
    <dataValidation type="decimal" operator="lessThanOrEqual" allowBlank="1" showErrorMessage="1" prompt="enter the days per week" sqref="B9:C9" xr:uid="{00000000-0002-0000-0400-000006000000}">
      <formula1>7</formula1>
    </dataValidation>
    <dataValidation type="decimal" operator="lessThanOrEqual" allowBlank="1" showErrorMessage="1" prompt="enter the weeks per year" sqref="B10:C10" xr:uid="{00000000-0002-0000-0400-000007000000}">
      <formula1>52</formula1>
    </dataValidation>
    <dataValidation type="decimal" operator="lessThanOrEqual" allowBlank="1" showErrorMessage="1" prompt="enter the hours per year" sqref="B11:C11" xr:uid="{00000000-0002-0000-0400-000008000000}">
      <formula1>8760</formula1>
    </dataValidation>
    <dataValidation allowBlank="1" showErrorMessage="1" prompt="enter the stockpile size" sqref="B16:C16" xr:uid="{BA16A40D-A96C-4B9D-BE03-1DFD0B970016}"/>
  </dataValidations>
  <pageMargins left="0.25" right="0.25" top="1" bottom="0.5" header="0.3" footer="0.3"/>
  <pageSetup fitToHeight="0" orientation="portrait" r:id="rId1"/>
  <headerFooter scaleWithDoc="0">
    <oddHeader>&amp;C&amp;"Arial,Bold"Texas Commission on Environmental Quality
Form PI-1S-CBP&amp;11
&amp;10&amp;A&amp;RDate: 11/9/2023
Registration #: 142454L002
Company: Flatiron Dragados, LLC</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A9D92EC0-9AB4-443B-BF18-B59B6AEECEDA}">
            <xm:f>COUNTIF('6004Checklist'!$A$20,"*temporary*")&gt;0</xm:f>
            <x14:dxf>
              <numFmt numFmtId="166" formatCode=";;;"/>
              <fill>
                <patternFill>
                  <bgColor theme="0" tint="-0.499984740745262"/>
                </patternFill>
              </fill>
            </x14:dxf>
          </x14:cfRule>
          <xm:sqref>A1:D24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DCDC"/>
  </sheetPr>
  <dimension ref="A1:E85"/>
  <sheetViews>
    <sheetView showGridLines="0" topLeftCell="A22" zoomScaleNormal="100" workbookViewId="0">
      <selection activeCell="B23" sqref="B23:C23"/>
    </sheetView>
  </sheetViews>
  <sheetFormatPr defaultColWidth="0" defaultRowHeight="12.75" zeroHeight="1" x14ac:dyDescent="0.2"/>
  <cols>
    <col min="1" max="1" width="43.5703125" customWidth="1"/>
    <col min="2" max="2" width="31.42578125" customWidth="1"/>
    <col min="3" max="3" width="19.5703125" customWidth="1"/>
    <col min="4" max="4" width="42.5703125" customWidth="1"/>
    <col min="5" max="5" width="31.28515625" hidden="1" customWidth="1"/>
    <col min="6" max="16384" width="9.140625" hidden="1"/>
  </cols>
  <sheetData>
    <row r="1" spans="1:5" ht="13.5" customHeight="1" thickBot="1" x14ac:dyDescent="0.25">
      <c r="A1" s="581" t="s">
        <v>0</v>
      </c>
      <c r="B1" s="581"/>
      <c r="C1" s="581"/>
      <c r="D1" s="581"/>
      <c r="E1" s="27"/>
    </row>
    <row r="2" spans="1:5" ht="18.75" thickBot="1" x14ac:dyDescent="0.25">
      <c r="A2" s="543" t="s">
        <v>897</v>
      </c>
      <c r="B2" s="544"/>
      <c r="C2" s="545"/>
      <c r="D2" s="72" t="s">
        <v>399</v>
      </c>
      <c r="E2" s="73" t="s">
        <v>607</v>
      </c>
    </row>
    <row r="3" spans="1:5" ht="75" customHeight="1" thickBot="1" x14ac:dyDescent="0.25">
      <c r="A3" s="605" t="s">
        <v>588</v>
      </c>
      <c r="B3" s="606"/>
      <c r="C3" s="607"/>
      <c r="D3" s="76" t="s">
        <v>400</v>
      </c>
      <c r="E3" s="79"/>
    </row>
    <row r="4" spans="1:5" ht="15" customHeight="1" thickBot="1" x14ac:dyDescent="0.25">
      <c r="A4" s="588" t="s">
        <v>561</v>
      </c>
      <c r="B4" s="588"/>
      <c r="C4" s="588"/>
      <c r="D4" s="174" t="s">
        <v>561</v>
      </c>
      <c r="E4" s="79"/>
    </row>
    <row r="5" spans="1:5" ht="15" customHeight="1" thickBot="1" x14ac:dyDescent="0.25">
      <c r="A5" s="602" t="str">
        <f>IF('Table20-CBP'!B24="Yes","All Filter Systems","Filter System 1")</f>
        <v>Filter System 1</v>
      </c>
      <c r="B5" s="603"/>
      <c r="C5" s="604"/>
      <c r="D5" s="74"/>
      <c r="E5" s="79" t="s">
        <v>958</v>
      </c>
    </row>
    <row r="6" spans="1:5" ht="15" customHeight="1" x14ac:dyDescent="0.2">
      <c r="A6" s="110" t="s">
        <v>599</v>
      </c>
      <c r="B6" s="612" t="s">
        <v>1118</v>
      </c>
      <c r="C6" s="613"/>
      <c r="D6" s="75"/>
      <c r="E6" s="79"/>
    </row>
    <row r="7" spans="1:5" ht="14.25" x14ac:dyDescent="0.2">
      <c r="A7" s="85" t="s">
        <v>600</v>
      </c>
      <c r="B7" s="614" t="s">
        <v>1110</v>
      </c>
      <c r="C7" s="615"/>
      <c r="D7" s="75"/>
      <c r="E7" s="81"/>
    </row>
    <row r="8" spans="1:5" ht="14.25" x14ac:dyDescent="0.2">
      <c r="A8" s="82" t="s">
        <v>601</v>
      </c>
      <c r="B8" s="610" t="s">
        <v>1111</v>
      </c>
      <c r="C8" s="611"/>
      <c r="D8" s="75"/>
      <c r="E8" s="1"/>
    </row>
    <row r="9" spans="1:5" ht="14.25" x14ac:dyDescent="0.2">
      <c r="A9" s="82" t="s">
        <v>602</v>
      </c>
      <c r="B9" s="610" t="s">
        <v>1122</v>
      </c>
      <c r="C9" s="611"/>
      <c r="D9" s="75"/>
      <c r="E9" s="1"/>
    </row>
    <row r="10" spans="1:5" ht="14.25" x14ac:dyDescent="0.2">
      <c r="A10" s="82" t="s">
        <v>603</v>
      </c>
      <c r="B10" s="616" t="s">
        <v>919</v>
      </c>
      <c r="C10" s="617"/>
      <c r="D10" s="75"/>
      <c r="E10" s="1"/>
    </row>
    <row r="11" spans="1:5" ht="14.25" x14ac:dyDescent="0.2">
      <c r="A11" s="82" t="s">
        <v>1028</v>
      </c>
      <c r="B11" s="610">
        <v>158</v>
      </c>
      <c r="C11" s="611"/>
      <c r="D11" s="75"/>
      <c r="E11" s="1" t="s">
        <v>932</v>
      </c>
    </row>
    <row r="12" spans="1:5" ht="14.25" x14ac:dyDescent="0.2">
      <c r="A12" s="82" t="s">
        <v>604</v>
      </c>
      <c r="B12" s="610">
        <v>158</v>
      </c>
      <c r="C12" s="611"/>
      <c r="D12" s="75"/>
      <c r="E12" s="1"/>
    </row>
    <row r="13" spans="1:5" ht="14.25" x14ac:dyDescent="0.2">
      <c r="A13" s="82" t="s">
        <v>605</v>
      </c>
      <c r="B13" s="610"/>
      <c r="C13" s="611"/>
      <c r="D13" s="75"/>
      <c r="E13" s="1"/>
    </row>
    <row r="14" spans="1:5" ht="15" thickBot="1" x14ac:dyDescent="0.25">
      <c r="A14" s="83" t="s">
        <v>606</v>
      </c>
      <c r="B14" s="608">
        <v>0.01</v>
      </c>
      <c r="C14" s="609"/>
      <c r="D14" s="75"/>
      <c r="E14" s="1"/>
    </row>
    <row r="15" spans="1:5" ht="15.75" thickBot="1" x14ac:dyDescent="0.25">
      <c r="A15" s="602" t="s">
        <v>999</v>
      </c>
      <c r="B15" s="603"/>
      <c r="C15" s="604"/>
      <c r="D15" s="75"/>
      <c r="E15" s="1" t="s">
        <v>925</v>
      </c>
    </row>
    <row r="16" spans="1:5" ht="15" x14ac:dyDescent="0.2">
      <c r="A16" s="110" t="s">
        <v>599</v>
      </c>
      <c r="B16" s="612" t="s">
        <v>1119</v>
      </c>
      <c r="C16" s="613"/>
      <c r="D16" s="75"/>
      <c r="E16" s="1"/>
    </row>
    <row r="17" spans="1:5" ht="14.25" x14ac:dyDescent="0.2">
      <c r="A17" s="85" t="s">
        <v>600</v>
      </c>
      <c r="B17" s="614" t="s">
        <v>1110</v>
      </c>
      <c r="C17" s="615"/>
      <c r="D17" s="75"/>
    </row>
    <row r="18" spans="1:5" ht="14.25" x14ac:dyDescent="0.2">
      <c r="A18" s="82" t="s">
        <v>601</v>
      </c>
      <c r="B18" s="610" t="s">
        <v>1111</v>
      </c>
      <c r="C18" s="611"/>
      <c r="D18" s="75"/>
    </row>
    <row r="19" spans="1:5" ht="14.25" x14ac:dyDescent="0.2">
      <c r="A19" s="82" t="s">
        <v>602</v>
      </c>
      <c r="B19" s="610" t="s">
        <v>1123</v>
      </c>
      <c r="C19" s="611"/>
      <c r="D19" s="75"/>
    </row>
    <row r="20" spans="1:5" ht="14.25" x14ac:dyDescent="0.2">
      <c r="A20" s="82" t="s">
        <v>603</v>
      </c>
      <c r="B20" s="616" t="s">
        <v>919</v>
      </c>
      <c r="C20" s="617"/>
      <c r="D20" s="75"/>
    </row>
    <row r="21" spans="1:5" ht="14.25" x14ac:dyDescent="0.2">
      <c r="A21" s="82" t="s">
        <v>1028</v>
      </c>
      <c r="B21" s="610">
        <v>158</v>
      </c>
      <c r="C21" s="611"/>
      <c r="D21" s="75"/>
      <c r="E21" s="1" t="s">
        <v>932</v>
      </c>
    </row>
    <row r="22" spans="1:5" ht="14.25" x14ac:dyDescent="0.2">
      <c r="A22" s="82" t="s">
        <v>604</v>
      </c>
      <c r="B22" s="610">
        <v>158</v>
      </c>
      <c r="C22" s="611"/>
      <c r="D22" s="75"/>
    </row>
    <row r="23" spans="1:5" ht="14.25" x14ac:dyDescent="0.2">
      <c r="A23" s="82" t="s">
        <v>605</v>
      </c>
      <c r="B23" s="610"/>
      <c r="C23" s="611"/>
      <c r="D23" s="75"/>
    </row>
    <row r="24" spans="1:5" ht="15" thickBot="1" x14ac:dyDescent="0.25">
      <c r="A24" s="83" t="s">
        <v>606</v>
      </c>
      <c r="B24" s="608">
        <v>0.01</v>
      </c>
      <c r="C24" s="609"/>
      <c r="D24" s="75"/>
    </row>
    <row r="25" spans="1:5" ht="15.75" thickBot="1" x14ac:dyDescent="0.25">
      <c r="A25" s="602" t="s">
        <v>1000</v>
      </c>
      <c r="B25" s="603"/>
      <c r="C25" s="604"/>
      <c r="D25" s="75"/>
      <c r="E25" s="1" t="s">
        <v>931</v>
      </c>
    </row>
    <row r="26" spans="1:5" ht="15" x14ac:dyDescent="0.2">
      <c r="A26" s="110" t="s">
        <v>599</v>
      </c>
      <c r="B26" s="612" t="s">
        <v>1116</v>
      </c>
      <c r="C26" s="613"/>
      <c r="D26" s="75"/>
    </row>
    <row r="27" spans="1:5" ht="14.25" x14ac:dyDescent="0.2">
      <c r="A27" s="85" t="s">
        <v>600</v>
      </c>
      <c r="B27" s="614" t="s">
        <v>1110</v>
      </c>
      <c r="C27" s="615"/>
      <c r="D27" s="75"/>
    </row>
    <row r="28" spans="1:5" ht="14.25" x14ac:dyDescent="0.2">
      <c r="A28" s="82" t="s">
        <v>601</v>
      </c>
      <c r="B28" s="610" t="s">
        <v>1112</v>
      </c>
      <c r="C28" s="611"/>
      <c r="D28" s="75"/>
    </row>
    <row r="29" spans="1:5" ht="14.25" x14ac:dyDescent="0.2">
      <c r="A29" s="82" t="s">
        <v>602</v>
      </c>
      <c r="B29" s="610" t="s">
        <v>1124</v>
      </c>
      <c r="C29" s="611"/>
      <c r="D29" s="75"/>
    </row>
    <row r="30" spans="1:5" ht="14.25" x14ac:dyDescent="0.2">
      <c r="A30" s="82" t="s">
        <v>603</v>
      </c>
      <c r="B30" s="616" t="s">
        <v>919</v>
      </c>
      <c r="C30" s="617"/>
      <c r="D30" s="75"/>
    </row>
    <row r="31" spans="1:5" ht="14.25" x14ac:dyDescent="0.2">
      <c r="A31" s="82" t="s">
        <v>1028</v>
      </c>
      <c r="B31" s="610">
        <v>824</v>
      </c>
      <c r="C31" s="611"/>
      <c r="D31" s="75"/>
      <c r="E31" s="1" t="s">
        <v>932</v>
      </c>
    </row>
    <row r="32" spans="1:5" ht="14.25" x14ac:dyDescent="0.2">
      <c r="A32" s="82" t="s">
        <v>604</v>
      </c>
      <c r="B32" s="610">
        <v>824</v>
      </c>
      <c r="C32" s="611"/>
      <c r="D32" s="75"/>
    </row>
    <row r="33" spans="1:5" ht="14.25" x14ac:dyDescent="0.2">
      <c r="A33" s="82" t="s">
        <v>605</v>
      </c>
      <c r="B33" s="610"/>
      <c r="C33" s="611"/>
      <c r="D33" s="75"/>
    </row>
    <row r="34" spans="1:5" ht="15" thickBot="1" x14ac:dyDescent="0.25">
      <c r="A34" s="83" t="s">
        <v>606</v>
      </c>
      <c r="B34" s="608">
        <v>0.01</v>
      </c>
      <c r="C34" s="609"/>
      <c r="D34" s="75"/>
    </row>
    <row r="35" spans="1:5" ht="15.75" thickBot="1" x14ac:dyDescent="0.25">
      <c r="A35" s="602" t="s">
        <v>1001</v>
      </c>
      <c r="B35" s="603"/>
      <c r="C35" s="604"/>
      <c r="D35" s="75"/>
      <c r="E35" s="1" t="s">
        <v>930</v>
      </c>
    </row>
    <row r="36" spans="1:5" ht="15" x14ac:dyDescent="0.2">
      <c r="A36" s="110" t="s">
        <v>599</v>
      </c>
      <c r="B36" s="612" t="s">
        <v>1117</v>
      </c>
      <c r="C36" s="613"/>
      <c r="D36" s="75"/>
    </row>
    <row r="37" spans="1:5" ht="14.25" x14ac:dyDescent="0.2">
      <c r="A37" s="85" t="s">
        <v>600</v>
      </c>
      <c r="B37" s="614" t="s">
        <v>1110</v>
      </c>
      <c r="C37" s="615"/>
      <c r="D37" s="75"/>
    </row>
    <row r="38" spans="1:5" ht="14.25" x14ac:dyDescent="0.2">
      <c r="A38" s="82" t="s">
        <v>601</v>
      </c>
      <c r="B38" s="610" t="s">
        <v>1112</v>
      </c>
      <c r="C38" s="611"/>
      <c r="D38" s="75"/>
    </row>
    <row r="39" spans="1:5" ht="14.25" x14ac:dyDescent="0.2">
      <c r="A39" s="82" t="s">
        <v>602</v>
      </c>
      <c r="B39" s="610" t="s">
        <v>1125</v>
      </c>
      <c r="C39" s="611"/>
      <c r="D39" s="75"/>
    </row>
    <row r="40" spans="1:5" ht="14.25" x14ac:dyDescent="0.2">
      <c r="A40" s="82" t="s">
        <v>603</v>
      </c>
      <c r="B40" s="616" t="s">
        <v>919</v>
      </c>
      <c r="C40" s="617"/>
      <c r="D40" s="75"/>
    </row>
    <row r="41" spans="1:5" ht="14.25" x14ac:dyDescent="0.2">
      <c r="A41" s="82" t="s">
        <v>1028</v>
      </c>
      <c r="B41" s="610">
        <v>824</v>
      </c>
      <c r="C41" s="611"/>
      <c r="D41" s="75"/>
      <c r="E41" s="1" t="s">
        <v>932</v>
      </c>
    </row>
    <row r="42" spans="1:5" ht="14.25" x14ac:dyDescent="0.2">
      <c r="A42" s="82" t="s">
        <v>604</v>
      </c>
      <c r="B42" s="610">
        <v>824</v>
      </c>
      <c r="C42" s="611"/>
      <c r="D42" s="75"/>
    </row>
    <row r="43" spans="1:5" ht="14.25" x14ac:dyDescent="0.2">
      <c r="A43" s="82" t="s">
        <v>605</v>
      </c>
      <c r="B43" s="610"/>
      <c r="C43" s="611"/>
      <c r="D43" s="75"/>
    </row>
    <row r="44" spans="1:5" ht="15" thickBot="1" x14ac:dyDescent="0.25">
      <c r="A44" s="83" t="s">
        <v>606</v>
      </c>
      <c r="B44" s="608">
        <v>0.01</v>
      </c>
      <c r="C44" s="609"/>
      <c r="D44" s="75"/>
    </row>
    <row r="45" spans="1:5" ht="15.75" thickBot="1" x14ac:dyDescent="0.25">
      <c r="A45" s="602" t="s">
        <v>1002</v>
      </c>
      <c r="B45" s="603"/>
      <c r="C45" s="604"/>
      <c r="D45" s="75"/>
      <c r="E45" s="1" t="s">
        <v>929</v>
      </c>
    </row>
    <row r="46" spans="1:5" ht="15" x14ac:dyDescent="0.2">
      <c r="A46" s="110" t="s">
        <v>599</v>
      </c>
      <c r="B46" s="612" t="s">
        <v>1113</v>
      </c>
      <c r="C46" s="613"/>
      <c r="D46" s="75"/>
    </row>
    <row r="47" spans="1:5" ht="14.25" x14ac:dyDescent="0.2">
      <c r="A47" s="85" t="s">
        <v>600</v>
      </c>
      <c r="B47" s="614" t="s">
        <v>1114</v>
      </c>
      <c r="C47" s="615"/>
      <c r="D47" s="75"/>
    </row>
    <row r="48" spans="1:5" ht="14.25" x14ac:dyDescent="0.2">
      <c r="A48" s="82" t="s">
        <v>601</v>
      </c>
      <c r="B48" s="610" t="s">
        <v>1115</v>
      </c>
      <c r="C48" s="611"/>
      <c r="D48" s="75"/>
    </row>
    <row r="49" spans="1:5" ht="14.25" x14ac:dyDescent="0.2">
      <c r="A49" s="82" t="s">
        <v>602</v>
      </c>
      <c r="B49" s="610" t="s">
        <v>1126</v>
      </c>
      <c r="C49" s="611"/>
      <c r="D49" s="75"/>
    </row>
    <row r="50" spans="1:5" ht="14.25" x14ac:dyDescent="0.2">
      <c r="A50" s="82" t="s">
        <v>603</v>
      </c>
      <c r="B50" s="616" t="s">
        <v>919</v>
      </c>
      <c r="C50" s="617"/>
      <c r="D50" s="75"/>
    </row>
    <row r="51" spans="1:5" ht="14.25" x14ac:dyDescent="0.2">
      <c r="A51" s="82" t="s">
        <v>1028</v>
      </c>
      <c r="B51" s="610">
        <v>5297</v>
      </c>
      <c r="C51" s="611"/>
      <c r="D51" s="75"/>
      <c r="E51" s="1" t="s">
        <v>932</v>
      </c>
    </row>
    <row r="52" spans="1:5" ht="14.25" x14ac:dyDescent="0.2">
      <c r="A52" s="82" t="s">
        <v>604</v>
      </c>
      <c r="B52" s="610">
        <v>5297</v>
      </c>
      <c r="C52" s="611"/>
      <c r="D52" s="75"/>
    </row>
    <row r="53" spans="1:5" ht="14.25" x14ac:dyDescent="0.2">
      <c r="A53" s="82" t="s">
        <v>605</v>
      </c>
      <c r="B53" s="610"/>
      <c r="C53" s="611"/>
      <c r="D53" s="75"/>
    </row>
    <row r="54" spans="1:5" ht="15" thickBot="1" x14ac:dyDescent="0.25">
      <c r="A54" s="83" t="s">
        <v>606</v>
      </c>
      <c r="B54" s="608">
        <v>0.01</v>
      </c>
      <c r="C54" s="609"/>
      <c r="D54" s="75"/>
    </row>
    <row r="55" spans="1:5" ht="15.75" thickBot="1" x14ac:dyDescent="0.25">
      <c r="A55" s="602" t="s">
        <v>1003</v>
      </c>
      <c r="B55" s="603"/>
      <c r="C55" s="604"/>
      <c r="D55" s="75"/>
      <c r="E55" s="1" t="s">
        <v>928</v>
      </c>
    </row>
    <row r="56" spans="1:5" ht="15" x14ac:dyDescent="0.2">
      <c r="A56" s="110" t="s">
        <v>599</v>
      </c>
      <c r="B56" s="612"/>
      <c r="C56" s="613"/>
      <c r="D56" s="75"/>
    </row>
    <row r="57" spans="1:5" ht="14.25" x14ac:dyDescent="0.2">
      <c r="A57" s="85" t="s">
        <v>600</v>
      </c>
      <c r="B57" s="614"/>
      <c r="C57" s="615"/>
      <c r="D57" s="75"/>
    </row>
    <row r="58" spans="1:5" ht="14.25" x14ac:dyDescent="0.2">
      <c r="A58" s="82" t="s">
        <v>601</v>
      </c>
      <c r="B58" s="610"/>
      <c r="C58" s="611"/>
      <c r="D58" s="75"/>
    </row>
    <row r="59" spans="1:5" ht="14.25" x14ac:dyDescent="0.2">
      <c r="A59" s="82" t="s">
        <v>602</v>
      </c>
      <c r="B59" s="610"/>
      <c r="C59" s="611"/>
      <c r="D59" s="75"/>
    </row>
    <row r="60" spans="1:5" ht="14.25" x14ac:dyDescent="0.2">
      <c r="A60" s="82" t="s">
        <v>603</v>
      </c>
      <c r="B60" s="616" t="s">
        <v>919</v>
      </c>
      <c r="C60" s="617"/>
      <c r="D60" s="75"/>
    </row>
    <row r="61" spans="1:5" ht="14.25" x14ac:dyDescent="0.2">
      <c r="A61" s="82" t="s">
        <v>1028</v>
      </c>
      <c r="B61" s="610"/>
      <c r="C61" s="611"/>
      <c r="D61" s="75"/>
      <c r="E61" s="1" t="s">
        <v>932</v>
      </c>
    </row>
    <row r="62" spans="1:5" ht="14.25" x14ac:dyDescent="0.2">
      <c r="A62" s="82" t="s">
        <v>604</v>
      </c>
      <c r="B62" s="610"/>
      <c r="C62" s="611"/>
      <c r="D62" s="75"/>
    </row>
    <row r="63" spans="1:5" ht="14.25" x14ac:dyDescent="0.2">
      <c r="A63" s="82" t="s">
        <v>605</v>
      </c>
      <c r="B63" s="610"/>
      <c r="C63" s="611"/>
      <c r="D63" s="75"/>
    </row>
    <row r="64" spans="1:5" ht="15" thickBot="1" x14ac:dyDescent="0.25">
      <c r="A64" s="83" t="s">
        <v>606</v>
      </c>
      <c r="B64" s="608"/>
      <c r="C64" s="609"/>
      <c r="D64" s="75"/>
    </row>
    <row r="65" spans="1:5" ht="15.75" thickBot="1" x14ac:dyDescent="0.25">
      <c r="A65" s="602" t="s">
        <v>1004</v>
      </c>
      <c r="B65" s="603"/>
      <c r="C65" s="604"/>
      <c r="D65" s="75"/>
      <c r="E65" s="1" t="s">
        <v>927</v>
      </c>
    </row>
    <row r="66" spans="1:5" ht="15" x14ac:dyDescent="0.2">
      <c r="A66" s="110" t="s">
        <v>599</v>
      </c>
      <c r="B66" s="612"/>
      <c r="C66" s="613"/>
      <c r="D66" s="75"/>
    </row>
    <row r="67" spans="1:5" ht="14.25" x14ac:dyDescent="0.2">
      <c r="A67" s="85" t="s">
        <v>600</v>
      </c>
      <c r="B67" s="614"/>
      <c r="C67" s="615"/>
      <c r="D67" s="75"/>
    </row>
    <row r="68" spans="1:5" ht="14.25" x14ac:dyDescent="0.2">
      <c r="A68" s="82" t="s">
        <v>601</v>
      </c>
      <c r="B68" s="610"/>
      <c r="C68" s="611"/>
      <c r="D68" s="75"/>
    </row>
    <row r="69" spans="1:5" ht="14.25" x14ac:dyDescent="0.2">
      <c r="A69" s="82" t="s">
        <v>602</v>
      </c>
      <c r="B69" s="610"/>
      <c r="C69" s="611"/>
      <c r="D69" s="75"/>
    </row>
    <row r="70" spans="1:5" ht="14.25" x14ac:dyDescent="0.2">
      <c r="A70" s="82" t="s">
        <v>603</v>
      </c>
      <c r="B70" s="616" t="s">
        <v>919</v>
      </c>
      <c r="C70" s="617"/>
      <c r="D70" s="75"/>
    </row>
    <row r="71" spans="1:5" ht="14.25" x14ac:dyDescent="0.2">
      <c r="A71" s="82" t="s">
        <v>1028</v>
      </c>
      <c r="B71" s="610"/>
      <c r="C71" s="611"/>
      <c r="D71" s="75"/>
      <c r="E71" s="1" t="s">
        <v>932</v>
      </c>
    </row>
    <row r="72" spans="1:5" ht="14.25" x14ac:dyDescent="0.2">
      <c r="A72" s="82" t="s">
        <v>604</v>
      </c>
      <c r="B72" s="610"/>
      <c r="C72" s="611"/>
      <c r="D72" s="75"/>
    </row>
    <row r="73" spans="1:5" ht="14.25" x14ac:dyDescent="0.2">
      <c r="A73" s="82" t="s">
        <v>605</v>
      </c>
      <c r="B73" s="610"/>
      <c r="C73" s="611"/>
      <c r="D73" s="75"/>
    </row>
    <row r="74" spans="1:5" ht="15" thickBot="1" x14ac:dyDescent="0.25">
      <c r="A74" s="83" t="s">
        <v>606</v>
      </c>
      <c r="B74" s="608"/>
      <c r="C74" s="609"/>
      <c r="D74" s="75"/>
    </row>
    <row r="75" spans="1:5" ht="15.75" thickBot="1" x14ac:dyDescent="0.25">
      <c r="A75" s="602" t="s">
        <v>1005</v>
      </c>
      <c r="B75" s="603"/>
      <c r="C75" s="604"/>
      <c r="D75" s="75"/>
      <c r="E75" s="1" t="s">
        <v>926</v>
      </c>
    </row>
    <row r="76" spans="1:5" ht="15" x14ac:dyDescent="0.2">
      <c r="A76" s="110" t="s">
        <v>599</v>
      </c>
      <c r="B76" s="612"/>
      <c r="C76" s="613"/>
      <c r="D76" s="75"/>
    </row>
    <row r="77" spans="1:5" ht="14.25" x14ac:dyDescent="0.2">
      <c r="A77" s="85" t="s">
        <v>600</v>
      </c>
      <c r="B77" s="614"/>
      <c r="C77" s="615"/>
      <c r="D77" s="75"/>
    </row>
    <row r="78" spans="1:5" ht="14.25" x14ac:dyDescent="0.2">
      <c r="A78" s="82" t="s">
        <v>601</v>
      </c>
      <c r="B78" s="610"/>
      <c r="C78" s="611"/>
      <c r="D78" s="75"/>
    </row>
    <row r="79" spans="1:5" ht="14.25" x14ac:dyDescent="0.2">
      <c r="A79" s="82" t="s">
        <v>602</v>
      </c>
      <c r="B79" s="610"/>
      <c r="C79" s="611"/>
      <c r="D79" s="75"/>
    </row>
    <row r="80" spans="1:5" ht="14.25" x14ac:dyDescent="0.2">
      <c r="A80" s="82" t="s">
        <v>603</v>
      </c>
      <c r="B80" s="616" t="s">
        <v>919</v>
      </c>
      <c r="C80" s="617"/>
      <c r="D80" s="75"/>
    </row>
    <row r="81" spans="1:5" ht="14.25" x14ac:dyDescent="0.2">
      <c r="A81" s="82" t="s">
        <v>1028</v>
      </c>
      <c r="B81" s="610"/>
      <c r="C81" s="611"/>
      <c r="D81" s="75"/>
      <c r="E81" s="1" t="s">
        <v>932</v>
      </c>
    </row>
    <row r="82" spans="1:5" ht="14.25" x14ac:dyDescent="0.2">
      <c r="A82" s="82" t="s">
        <v>604</v>
      </c>
      <c r="B82" s="610"/>
      <c r="C82" s="611"/>
      <c r="D82" s="75"/>
    </row>
    <row r="83" spans="1:5" ht="14.25" x14ac:dyDescent="0.2">
      <c r="A83" s="82" t="s">
        <v>605</v>
      </c>
      <c r="B83" s="610"/>
      <c r="C83" s="611"/>
      <c r="D83" s="75"/>
    </row>
    <row r="84" spans="1:5" ht="15" thickBot="1" x14ac:dyDescent="0.25">
      <c r="A84" s="83" t="s">
        <v>606</v>
      </c>
      <c r="B84" s="608"/>
      <c r="C84" s="609"/>
      <c r="D84" s="115"/>
    </row>
    <row r="85" spans="1:5" x14ac:dyDescent="0.2">
      <c r="A85" s="589" t="s">
        <v>105</v>
      </c>
      <c r="B85" s="589"/>
      <c r="C85" s="589"/>
      <c r="D85" s="589"/>
    </row>
  </sheetData>
  <sheetProtection algorithmName="SHA-512" hashValue="e2j2hnUr7kTifRgqz0nWMCIEYqsJFnHN2MQ0zJHa0p6cbwra+HZAGjGbUDxL+ySDsqjtG3AeKicz27Q6L/NFiA==" saltValue="9PdUELFiTl3XmGkXJYwoSg==" spinCount="100000" sheet="1" objects="1" scenarios="1" formatColumns="0" formatRows="0" autoFilter="0"/>
  <mergeCells count="85">
    <mergeCell ref="A85:D85"/>
    <mergeCell ref="B80:C80"/>
    <mergeCell ref="B81:C81"/>
    <mergeCell ref="B82:C82"/>
    <mergeCell ref="B83:C83"/>
    <mergeCell ref="B84:C84"/>
    <mergeCell ref="A75:C75"/>
    <mergeCell ref="B76:C76"/>
    <mergeCell ref="B77:C77"/>
    <mergeCell ref="B78:C78"/>
    <mergeCell ref="B79:C79"/>
    <mergeCell ref="B70:C70"/>
    <mergeCell ref="B71:C71"/>
    <mergeCell ref="B72:C72"/>
    <mergeCell ref="B73:C73"/>
    <mergeCell ref="B74:C74"/>
    <mergeCell ref="A65:C65"/>
    <mergeCell ref="B66:C66"/>
    <mergeCell ref="B67:C67"/>
    <mergeCell ref="B68:C68"/>
    <mergeCell ref="B69:C69"/>
    <mergeCell ref="B60:C60"/>
    <mergeCell ref="B61:C61"/>
    <mergeCell ref="B62:C62"/>
    <mergeCell ref="B63:C63"/>
    <mergeCell ref="B64:C64"/>
    <mergeCell ref="A55:C55"/>
    <mergeCell ref="B56:C56"/>
    <mergeCell ref="B57:C57"/>
    <mergeCell ref="B58:C58"/>
    <mergeCell ref="B59:C59"/>
    <mergeCell ref="B50:C50"/>
    <mergeCell ref="B51:C51"/>
    <mergeCell ref="B52:C52"/>
    <mergeCell ref="B53:C53"/>
    <mergeCell ref="B54:C54"/>
    <mergeCell ref="A45:C45"/>
    <mergeCell ref="B46:C46"/>
    <mergeCell ref="B47:C47"/>
    <mergeCell ref="B48:C48"/>
    <mergeCell ref="B49:C49"/>
    <mergeCell ref="B40:C40"/>
    <mergeCell ref="B41:C41"/>
    <mergeCell ref="B42:C42"/>
    <mergeCell ref="B43:C43"/>
    <mergeCell ref="B44:C44"/>
    <mergeCell ref="A35:C35"/>
    <mergeCell ref="B36:C36"/>
    <mergeCell ref="B37:C37"/>
    <mergeCell ref="B38:C38"/>
    <mergeCell ref="B39:C39"/>
    <mergeCell ref="B30:C30"/>
    <mergeCell ref="B31:C31"/>
    <mergeCell ref="B32:C32"/>
    <mergeCell ref="B33:C33"/>
    <mergeCell ref="B34:C34"/>
    <mergeCell ref="A25:C25"/>
    <mergeCell ref="B26:C26"/>
    <mergeCell ref="B27:C27"/>
    <mergeCell ref="B28:C28"/>
    <mergeCell ref="B29:C29"/>
    <mergeCell ref="B20:C20"/>
    <mergeCell ref="B21:C21"/>
    <mergeCell ref="B22:C22"/>
    <mergeCell ref="B23:C23"/>
    <mergeCell ref="B24:C24"/>
    <mergeCell ref="A15:C15"/>
    <mergeCell ref="B16:C16"/>
    <mergeCell ref="B17:C17"/>
    <mergeCell ref="B18:C18"/>
    <mergeCell ref="B19:C19"/>
    <mergeCell ref="B14:C14"/>
    <mergeCell ref="B11:C11"/>
    <mergeCell ref="B12:C12"/>
    <mergeCell ref="B13:C13"/>
    <mergeCell ref="B6:C6"/>
    <mergeCell ref="B7:C7"/>
    <mergeCell ref="B8:C8"/>
    <mergeCell ref="B9:C9"/>
    <mergeCell ref="B10:C10"/>
    <mergeCell ref="A1:D1"/>
    <mergeCell ref="A2:C2"/>
    <mergeCell ref="A3:C3"/>
    <mergeCell ref="A5:C5"/>
    <mergeCell ref="A4:C4"/>
  </mergeCells>
  <conditionalFormatting sqref="B11:C11">
    <cfRule type="expression" dxfId="41" priority="17">
      <formula>$B$12&gt;$B$11</formula>
    </cfRule>
  </conditionalFormatting>
  <conditionalFormatting sqref="B21:C21">
    <cfRule type="expression" dxfId="40" priority="16">
      <formula>$B$22&gt;$B$21</formula>
    </cfRule>
  </conditionalFormatting>
  <conditionalFormatting sqref="B31:C31">
    <cfRule type="expression" dxfId="39" priority="15">
      <formula>$B$32&gt;$B$31</formula>
    </cfRule>
  </conditionalFormatting>
  <conditionalFormatting sqref="B41:C41">
    <cfRule type="expression" dxfId="38" priority="14">
      <formula>$B$42&gt;$B$41</formula>
    </cfRule>
  </conditionalFormatting>
  <conditionalFormatting sqref="B51:C51">
    <cfRule type="expression" dxfId="37" priority="13">
      <formula>$B$52&gt;$B$51</formula>
    </cfRule>
  </conditionalFormatting>
  <conditionalFormatting sqref="B61:C61">
    <cfRule type="expression" dxfId="36" priority="12">
      <formula>$B$62&gt;$B$61</formula>
    </cfRule>
  </conditionalFormatting>
  <conditionalFormatting sqref="B71:C71">
    <cfRule type="expression" dxfId="35" priority="11">
      <formula>$B$62&gt;$B$61</formula>
    </cfRule>
  </conditionalFormatting>
  <conditionalFormatting sqref="B81:C81">
    <cfRule type="expression" dxfId="34" priority="10">
      <formula>$B$82&gt;$B$81</formula>
    </cfRule>
  </conditionalFormatting>
  <conditionalFormatting sqref="B12:C12 B22:C22 B32:C32 B42:C42 B52:C52 B62:C62 B72:C72 B82:C82">
    <cfRule type="expression" dxfId="33" priority="18">
      <formula>AND($B$12&lt;&gt;"",$B$12&lt;5000,$B$22&lt;5000,$B$32&lt;5000,$B$42&lt;5000,$B$52&lt;5000,$B$62&lt;5000,$B$72&lt;5000,$B$82&lt;5000)</formula>
    </cfRule>
  </conditionalFormatting>
  <dataValidations count="8">
    <dataValidation allowBlank="1" showErrorMessage="1" prompt="enter the EPN" sqref="B76:C76 B6:C6 B16:C16 B26:C26 B36:C36 B46:C46 B56:C56 B66:C66" xr:uid="{00000000-0002-0000-0500-000000000000}"/>
    <dataValidation allowBlank="1" showErrorMessage="1" prompt="enter the manufacturer" sqref="B77:C77 B7:C7 B17:C17 B27:C27 B37:C37 B47:C47 B57:C57 B67:C67" xr:uid="{00000000-0002-0000-0500-000001000000}"/>
    <dataValidation allowBlank="1" showErrorMessage="1" prompt="list the sources being controlled" sqref="B8:C9 B18:C19 B28:C29 B38:C39 B48:C49 B58:C59 B68:C69 B78:C79" xr:uid="{00000000-0002-0000-0500-000002000000}"/>
    <dataValidation allowBlank="1" showErrorMessage="1" prompt="enter the design maximum" sqref="B81:C81 B11:C11 B21:C21 B31:C31 B41:C41 B51:C51 B61:C61 B71:C71" xr:uid="{00000000-0002-0000-0500-000003000000}"/>
    <dataValidation allowBlank="1" showErrorMessage="1" prompt="Particulate grain loading (grain/scf) - inlet" sqref="B83:C83 B13:C13 B23:C23 B33:C33 B43:C43 B53:C53 B63:C63 B73:C73" xr:uid="{00000000-0002-0000-0500-000005000000}"/>
    <dataValidation allowBlank="1" showErrorMessage="1" prompt="Particulate grain loading (grain/scf) - outlet" sqref="B84:C84 B14:C14 B24:C24 B34:C34 B44:C44 B54:C54 B64:C64 B74:C74" xr:uid="{00000000-0002-0000-0500-000006000000}"/>
    <dataValidation allowBlank="1" showErrorMessage="1" prompt="This cell may be used for applicant internal comments. All comments must be deleted prior to application submittal." sqref="D5:D84" xr:uid="{00000000-0002-0000-0500-000007000000}"/>
    <dataValidation operator="greaterThanOrEqual" allowBlank="1" showErrorMessage="1" error="Must be at least 5000 acfm" prompt="enter the average expected flow rate (acfm)" sqref="B12:C12 B22:C22 B32:C32 B42:C42 B52:C52 B62:C62 B72:C72 B82:C82" xr:uid="{12C4163B-1858-4A7A-9078-2A2E74004336}"/>
  </dataValidations>
  <pageMargins left="0.25" right="0.25" top="1" bottom="0.5" header="0.3" footer="0.3"/>
  <pageSetup orientation="portrait" r:id="rId1"/>
  <headerFooter scaleWithDoc="0">
    <oddHeader>&amp;C&amp;"Arial,Bold"Texas Commission on Environmental Quality
Form PI-1S-CBP&amp;11
&amp;10&amp;A&amp;RDate: 11/9/2023
Registration #: 142454L002
Company: Flatiron Dragados, LLC</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8" id="{87E64C2B-EE9E-481E-9EF9-0DD2BBC55991}">
            <xm:f>'Table20-CBP'!$B$23=1</xm:f>
            <x14:dxf>
              <numFmt numFmtId="166" formatCode=";;;"/>
              <fill>
                <patternFill>
                  <bgColor theme="0" tint="-0.499984740745262"/>
                </patternFill>
              </fill>
            </x14:dxf>
          </x14:cfRule>
          <x14:cfRule type="expression" priority="9" id="{D3DF1589-57AB-4A7B-B626-9E4F8277095B}">
            <xm:f>'Table20-CBP'!$B$24="yes"</xm:f>
            <x14:dxf>
              <numFmt numFmtId="166" formatCode=";;;"/>
              <fill>
                <patternFill>
                  <bgColor theme="0" tint="-0.499984740745262"/>
                </patternFill>
              </fill>
            </x14:dxf>
          </x14:cfRule>
          <xm:sqref>A15:C84</xm:sqref>
        </x14:conditionalFormatting>
        <x14:conditionalFormatting xmlns:xm="http://schemas.microsoft.com/office/excel/2006/main">
          <x14:cfRule type="expression" priority="7" id="{F47888D9-6113-4C20-8E36-96CB143E4CEF}">
            <xm:f>'Table20-CBP'!$B$23=2</xm:f>
            <x14:dxf>
              <numFmt numFmtId="166" formatCode=";;;"/>
              <fill>
                <patternFill>
                  <bgColor theme="0" tint="-0.499984740745262"/>
                </patternFill>
              </fill>
            </x14:dxf>
          </x14:cfRule>
          <xm:sqref>A25:C84</xm:sqref>
        </x14:conditionalFormatting>
        <x14:conditionalFormatting xmlns:xm="http://schemas.microsoft.com/office/excel/2006/main">
          <x14:cfRule type="expression" priority="6" id="{05955571-AA76-4CE6-8BF9-3619BF6CA775}">
            <xm:f>'Table20-CBP'!$B$23=3</xm:f>
            <x14:dxf>
              <numFmt numFmtId="166" formatCode=";;;"/>
              <fill>
                <patternFill>
                  <bgColor theme="0" tint="-0.499984740745262"/>
                </patternFill>
              </fill>
            </x14:dxf>
          </x14:cfRule>
          <xm:sqref>A35:C84</xm:sqref>
        </x14:conditionalFormatting>
        <x14:conditionalFormatting xmlns:xm="http://schemas.microsoft.com/office/excel/2006/main">
          <x14:cfRule type="expression" priority="5" id="{9A143484-14EC-4976-8338-48C6756F03CE}">
            <xm:f>'Table20-CBP'!$B$23=4</xm:f>
            <x14:dxf>
              <numFmt numFmtId="166" formatCode=";;;"/>
              <fill>
                <patternFill>
                  <bgColor theme="0" tint="-0.499984740745262"/>
                </patternFill>
              </fill>
            </x14:dxf>
          </x14:cfRule>
          <xm:sqref>A45:C84</xm:sqref>
        </x14:conditionalFormatting>
        <x14:conditionalFormatting xmlns:xm="http://schemas.microsoft.com/office/excel/2006/main">
          <x14:cfRule type="expression" priority="4" id="{EB7D19D6-B1D4-460A-9BFC-B6827822FA3C}">
            <xm:f>'Table20-CBP'!$B$23=5</xm:f>
            <x14:dxf>
              <numFmt numFmtId="166" formatCode=";;;"/>
              <fill>
                <patternFill>
                  <bgColor theme="0" tint="-0.499984740745262"/>
                </patternFill>
              </fill>
            </x14:dxf>
          </x14:cfRule>
          <xm:sqref>A55:C84</xm:sqref>
        </x14:conditionalFormatting>
        <x14:conditionalFormatting xmlns:xm="http://schemas.microsoft.com/office/excel/2006/main">
          <x14:cfRule type="expression" priority="3" id="{29A0068A-2E2C-464E-A0E4-E5B804129737}">
            <xm:f>'Table20-CBP'!$B$23=6</xm:f>
            <x14:dxf>
              <numFmt numFmtId="166" formatCode=";;;"/>
              <fill>
                <patternFill>
                  <bgColor theme="0" tint="-0.499984740745262"/>
                </patternFill>
              </fill>
            </x14:dxf>
          </x14:cfRule>
          <xm:sqref>A65:C84</xm:sqref>
        </x14:conditionalFormatting>
        <x14:conditionalFormatting xmlns:xm="http://schemas.microsoft.com/office/excel/2006/main">
          <x14:cfRule type="expression" priority="2" id="{E2B2AFF7-AFE4-48A7-A021-8B77156FA6FF}">
            <xm:f>'Table20-CBP'!$B$23=7</xm:f>
            <x14:dxf>
              <numFmt numFmtId="166" formatCode=";;;"/>
              <fill>
                <patternFill>
                  <bgColor theme="0" tint="-0.499984740745262"/>
                </patternFill>
              </fill>
            </x14:dxf>
          </x14:cfRule>
          <xm:sqref>A75:C84</xm:sqref>
        </x14:conditionalFormatting>
        <x14:conditionalFormatting xmlns:xm="http://schemas.microsoft.com/office/excel/2006/main">
          <x14:cfRule type="expression" priority="1" id="{4218E8B1-700F-45E7-9556-876BB6D137B9}">
            <xm:f>COUNTIF('6004Checklist'!$A$20,"*temporary*")&gt;0</xm:f>
            <x14:dxf>
              <numFmt numFmtId="166" formatCode=";;;"/>
              <fill>
                <patternFill>
                  <bgColor theme="0" tint="-0.499984740745262"/>
                </patternFill>
              </fill>
            </x14:dxf>
          </x14:cfRule>
          <xm:sqref>A1:D84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DCDC"/>
  </sheetPr>
  <dimension ref="A1:E37"/>
  <sheetViews>
    <sheetView showGridLines="0" zoomScaleNormal="100" workbookViewId="0">
      <selection activeCell="B12" sqref="B12:C12"/>
    </sheetView>
  </sheetViews>
  <sheetFormatPr defaultColWidth="0" defaultRowHeight="12.75" zeroHeight="1" x14ac:dyDescent="0.2"/>
  <cols>
    <col min="1" max="3" width="41.5703125" customWidth="1"/>
    <col min="4" max="4" width="45.140625" customWidth="1"/>
    <col min="5" max="5" width="41.28515625" hidden="1" customWidth="1"/>
    <col min="6" max="16384" width="9.140625" hidden="1"/>
  </cols>
  <sheetData>
    <row r="1" spans="1:5" ht="13.5" thickBot="1" x14ac:dyDescent="0.25">
      <c r="A1" s="581" t="s">
        <v>0</v>
      </c>
      <c r="B1" s="581"/>
      <c r="C1" s="581"/>
      <c r="D1" s="581"/>
    </row>
    <row r="2" spans="1:5" ht="18.75" thickBot="1" x14ac:dyDescent="0.25">
      <c r="A2" s="543" t="s">
        <v>898</v>
      </c>
      <c r="B2" s="544"/>
      <c r="C2" s="545"/>
      <c r="D2" s="167" t="s">
        <v>399</v>
      </c>
      <c r="E2" s="8" t="s">
        <v>607</v>
      </c>
    </row>
    <row r="3" spans="1:5" ht="64.5" customHeight="1" thickBot="1" x14ac:dyDescent="0.25">
      <c r="A3" s="578" t="s">
        <v>869</v>
      </c>
      <c r="B3" s="579"/>
      <c r="C3" s="580"/>
      <c r="D3" s="163" t="s">
        <v>400</v>
      </c>
      <c r="E3" s="81"/>
    </row>
    <row r="4" spans="1:5" ht="15" thickBot="1" x14ac:dyDescent="0.25">
      <c r="A4" s="623" t="s">
        <v>561</v>
      </c>
      <c r="B4" s="623"/>
      <c r="C4" s="623"/>
      <c r="D4" s="174" t="s">
        <v>561</v>
      </c>
      <c r="E4" s="81" t="s">
        <v>867</v>
      </c>
    </row>
    <row r="5" spans="1:5" ht="15.75" thickBot="1" x14ac:dyDescent="0.25">
      <c r="A5" s="618" t="str">
        <f>IF('6004Checklist'!C57="Yes","All Engines In This Registration","Engine 1")</f>
        <v>Engine 1</v>
      </c>
      <c r="B5" s="619"/>
      <c r="C5" s="620"/>
      <c r="D5" s="74"/>
      <c r="E5" s="81"/>
    </row>
    <row r="6" spans="1:5" ht="14.25" x14ac:dyDescent="0.2">
      <c r="A6" s="80" t="s">
        <v>600</v>
      </c>
      <c r="B6" s="621" t="s">
        <v>1128</v>
      </c>
      <c r="C6" s="622"/>
      <c r="D6" s="75"/>
      <c r="E6" s="81"/>
    </row>
    <row r="7" spans="1:5" ht="14.25" x14ac:dyDescent="0.2">
      <c r="A7" s="82" t="s">
        <v>609</v>
      </c>
      <c r="B7" s="610" t="s">
        <v>1129</v>
      </c>
      <c r="C7" s="611"/>
      <c r="D7" s="75"/>
      <c r="E7" s="1"/>
    </row>
    <row r="8" spans="1:5" ht="14.25" x14ac:dyDescent="0.2">
      <c r="A8" s="82" t="s">
        <v>608</v>
      </c>
      <c r="B8" s="610">
        <v>2015</v>
      </c>
      <c r="C8" s="611"/>
      <c r="D8" s="75"/>
      <c r="E8" s="1"/>
    </row>
    <row r="9" spans="1:5" ht="14.25" x14ac:dyDescent="0.2">
      <c r="A9" s="53" t="s">
        <v>533</v>
      </c>
      <c r="B9" s="624"/>
      <c r="C9" s="625"/>
      <c r="D9" s="75"/>
      <c r="E9" s="1"/>
    </row>
    <row r="10" spans="1:5" ht="14.25" x14ac:dyDescent="0.2">
      <c r="A10" s="82" t="s">
        <v>860</v>
      </c>
      <c r="B10" s="610">
        <v>125</v>
      </c>
      <c r="C10" s="611"/>
      <c r="D10" s="75"/>
      <c r="E10" s="1"/>
    </row>
    <row r="11" spans="1:5" ht="14.25" x14ac:dyDescent="0.2">
      <c r="A11" s="82" t="s">
        <v>610</v>
      </c>
      <c r="B11" s="610" t="s">
        <v>87</v>
      </c>
      <c r="C11" s="611"/>
      <c r="D11" s="75"/>
      <c r="E11" s="1"/>
    </row>
    <row r="12" spans="1:5" ht="14.25" x14ac:dyDescent="0.2">
      <c r="A12" s="82" t="s">
        <v>611</v>
      </c>
      <c r="B12" s="610" t="s">
        <v>104</v>
      </c>
      <c r="C12" s="611"/>
      <c r="D12" s="75"/>
      <c r="E12" s="1"/>
    </row>
    <row r="13" spans="1:5" ht="14.25" x14ac:dyDescent="0.2">
      <c r="A13" s="82" t="s">
        <v>612</v>
      </c>
      <c r="B13" s="610" t="s">
        <v>104</v>
      </c>
      <c r="C13" s="611"/>
      <c r="D13" s="75"/>
      <c r="E13" s="1"/>
    </row>
    <row r="14" spans="1:5" ht="15" thickBot="1" x14ac:dyDescent="0.25">
      <c r="A14" s="200" t="s">
        <v>1029</v>
      </c>
      <c r="B14" s="626" t="s">
        <v>87</v>
      </c>
      <c r="C14" s="627"/>
      <c r="D14" s="75"/>
      <c r="E14" s="1"/>
    </row>
    <row r="15" spans="1:5" ht="15.75" thickBot="1" x14ac:dyDescent="0.25">
      <c r="A15" s="618" t="s">
        <v>904</v>
      </c>
      <c r="B15" s="619"/>
      <c r="C15" s="620"/>
      <c r="D15" s="75"/>
      <c r="E15" s="81" t="s">
        <v>871</v>
      </c>
    </row>
    <row r="16" spans="1:5" ht="14.25" x14ac:dyDescent="0.2">
      <c r="A16" s="80" t="s">
        <v>600</v>
      </c>
      <c r="B16" s="621"/>
      <c r="C16" s="622"/>
      <c r="D16" s="75"/>
      <c r="E16" s="81"/>
    </row>
    <row r="17" spans="1:5" ht="14.25" x14ac:dyDescent="0.2">
      <c r="A17" s="82" t="s">
        <v>609</v>
      </c>
      <c r="B17" s="610"/>
      <c r="C17" s="611"/>
      <c r="D17" s="75"/>
      <c r="E17" s="1"/>
    </row>
    <row r="18" spans="1:5" ht="14.25" x14ac:dyDescent="0.2">
      <c r="A18" s="82" t="s">
        <v>608</v>
      </c>
      <c r="B18" s="610"/>
      <c r="C18" s="611"/>
      <c r="D18" s="75"/>
      <c r="E18" s="1"/>
    </row>
    <row r="19" spans="1:5" ht="14.25" x14ac:dyDescent="0.2">
      <c r="A19" s="53" t="s">
        <v>533</v>
      </c>
      <c r="B19" s="624"/>
      <c r="C19" s="625"/>
      <c r="D19" s="75"/>
      <c r="E19" s="1"/>
    </row>
    <row r="20" spans="1:5" ht="14.25" x14ac:dyDescent="0.2">
      <c r="A20" s="82" t="s">
        <v>860</v>
      </c>
      <c r="B20" s="610"/>
      <c r="C20" s="611"/>
      <c r="D20" s="75"/>
      <c r="E20" s="1"/>
    </row>
    <row r="21" spans="1:5" ht="14.25" x14ac:dyDescent="0.2">
      <c r="A21" s="82" t="s">
        <v>610</v>
      </c>
      <c r="B21" s="628"/>
      <c r="C21" s="629"/>
      <c r="D21" s="75"/>
      <c r="E21" s="1"/>
    </row>
    <row r="22" spans="1:5" ht="14.25" x14ac:dyDescent="0.2">
      <c r="A22" s="82" t="s">
        <v>611</v>
      </c>
      <c r="B22" s="610"/>
      <c r="C22" s="611"/>
      <c r="D22" s="75"/>
      <c r="E22" s="1"/>
    </row>
    <row r="23" spans="1:5" ht="14.25" x14ac:dyDescent="0.2">
      <c r="A23" s="82" t="s">
        <v>612</v>
      </c>
      <c r="B23" s="610"/>
      <c r="C23" s="611"/>
      <c r="D23" s="75"/>
      <c r="E23" s="1"/>
    </row>
    <row r="24" spans="1:5" ht="15" thickBot="1" x14ac:dyDescent="0.25">
      <c r="A24" s="83" t="s">
        <v>1029</v>
      </c>
      <c r="B24" s="608"/>
      <c r="C24" s="609"/>
      <c r="D24" s="75"/>
      <c r="E24" s="1"/>
    </row>
    <row r="25" spans="1:5" ht="15.75" thickBot="1" x14ac:dyDescent="0.25">
      <c r="A25" s="618" t="s">
        <v>902</v>
      </c>
      <c r="B25" s="619"/>
      <c r="C25" s="620"/>
      <c r="D25" s="75"/>
      <c r="E25" s="81" t="s">
        <v>872</v>
      </c>
    </row>
    <row r="26" spans="1:5" ht="14.25" x14ac:dyDescent="0.2">
      <c r="A26" s="80" t="s">
        <v>600</v>
      </c>
      <c r="B26" s="621"/>
      <c r="C26" s="622"/>
      <c r="D26" s="75"/>
      <c r="E26" s="81"/>
    </row>
    <row r="27" spans="1:5" ht="14.25" x14ac:dyDescent="0.2">
      <c r="A27" s="82" t="s">
        <v>609</v>
      </c>
      <c r="B27" s="610"/>
      <c r="C27" s="611"/>
      <c r="D27" s="75"/>
      <c r="E27" s="1"/>
    </row>
    <row r="28" spans="1:5" ht="14.25" x14ac:dyDescent="0.2">
      <c r="A28" s="82" t="s">
        <v>608</v>
      </c>
      <c r="B28" s="610"/>
      <c r="C28" s="611"/>
      <c r="D28" s="75"/>
      <c r="E28" s="1"/>
    </row>
    <row r="29" spans="1:5" ht="14.25" x14ac:dyDescent="0.2">
      <c r="A29" s="53" t="s">
        <v>533</v>
      </c>
      <c r="B29" s="624"/>
      <c r="C29" s="625"/>
      <c r="D29" s="75"/>
      <c r="E29" s="1"/>
    </row>
    <row r="30" spans="1:5" ht="14.25" x14ac:dyDescent="0.2">
      <c r="A30" s="82" t="s">
        <v>860</v>
      </c>
      <c r="B30" s="610"/>
      <c r="C30" s="611"/>
      <c r="D30" s="75"/>
      <c r="E30" s="1"/>
    </row>
    <row r="31" spans="1:5" ht="14.25" x14ac:dyDescent="0.2">
      <c r="A31" s="82" t="s">
        <v>610</v>
      </c>
      <c r="B31" s="610"/>
      <c r="C31" s="611"/>
      <c r="D31" s="75"/>
      <c r="E31" s="1"/>
    </row>
    <row r="32" spans="1:5" ht="14.25" x14ac:dyDescent="0.2">
      <c r="A32" s="82" t="s">
        <v>611</v>
      </c>
      <c r="B32" s="610"/>
      <c r="C32" s="611"/>
      <c r="D32" s="75"/>
      <c r="E32" s="1"/>
    </row>
    <row r="33" spans="1:5" ht="14.25" x14ac:dyDescent="0.2">
      <c r="A33" s="82" t="s">
        <v>612</v>
      </c>
      <c r="B33" s="610"/>
      <c r="C33" s="611"/>
      <c r="D33" s="75"/>
      <c r="E33" s="1"/>
    </row>
    <row r="34" spans="1:5" ht="15" thickBot="1" x14ac:dyDescent="0.25">
      <c r="A34" s="83" t="s">
        <v>1029</v>
      </c>
      <c r="B34" s="608"/>
      <c r="C34" s="609"/>
      <c r="D34" s="75"/>
      <c r="E34" s="1"/>
    </row>
    <row r="35" spans="1:5" ht="15.75" thickBot="1" x14ac:dyDescent="0.25">
      <c r="A35" s="618" t="s">
        <v>903</v>
      </c>
      <c r="B35" s="619"/>
      <c r="C35" s="620"/>
      <c r="D35" s="75"/>
      <c r="E35" s="81"/>
    </row>
    <row r="36" spans="1:5" ht="44.25" customHeight="1" thickBot="1" x14ac:dyDescent="0.25">
      <c r="A36" s="44" t="str">
        <f>IF('6004Checklist'!C56=1,"What is the horsepower of the engine?","What is the combined horsepower of the engines?")</f>
        <v>What is the combined horsepower of the engines?</v>
      </c>
      <c r="B36" s="112">
        <f>IF(B10="","",SUM(B10,B20,B30))</f>
        <v>125</v>
      </c>
      <c r="C36" s="166" t="str">
        <f>IF(AND(B36&gt;1000,B36&lt;&gt;""),"The proposed combined horsepower exceeds the limits of the Standard Permit Requirements.","")</f>
        <v/>
      </c>
      <c r="D36" s="115"/>
      <c r="E36" s="81" t="s">
        <v>870</v>
      </c>
    </row>
    <row r="37" spans="1:5" x14ac:dyDescent="0.2">
      <c r="A37" s="589" t="s">
        <v>105</v>
      </c>
      <c r="B37" s="589"/>
      <c r="C37" s="589"/>
      <c r="D37" s="589"/>
    </row>
  </sheetData>
  <sheetProtection algorithmName="SHA-512" hashValue="jiBqEMNQZPbJ8gXmCZXI5Eolx8iPr18xrOaYTk6u2B3oTkbSK7kN36g3AYX1YXEDthlQWUBXMWz8fRb7pDTvGg==" saltValue="47MdQxsIAZEDBkuj7CFGTQ==" spinCount="100000" sheet="1" objects="1" scenarios="1" formatColumns="0" formatRows="0" autoFilter="0"/>
  <mergeCells count="36">
    <mergeCell ref="B14:C14"/>
    <mergeCell ref="B19:C19"/>
    <mergeCell ref="B29:C29"/>
    <mergeCell ref="B33:C33"/>
    <mergeCell ref="B34:C34"/>
    <mergeCell ref="A15:C15"/>
    <mergeCell ref="B16:C16"/>
    <mergeCell ref="B17:C17"/>
    <mergeCell ref="B18:C18"/>
    <mergeCell ref="B20:C20"/>
    <mergeCell ref="B21:C21"/>
    <mergeCell ref="B22:C22"/>
    <mergeCell ref="B23:C23"/>
    <mergeCell ref="B24:C24"/>
    <mergeCell ref="B10:C10"/>
    <mergeCell ref="B7:C7"/>
    <mergeCell ref="B8:C8"/>
    <mergeCell ref="A37:D37"/>
    <mergeCell ref="B11:C11"/>
    <mergeCell ref="B12:C12"/>
    <mergeCell ref="B13:C13"/>
    <mergeCell ref="A25:C25"/>
    <mergeCell ref="B26:C26"/>
    <mergeCell ref="B27:C27"/>
    <mergeCell ref="B28:C28"/>
    <mergeCell ref="B30:C30"/>
    <mergeCell ref="B31:C31"/>
    <mergeCell ref="B32:C32"/>
    <mergeCell ref="A35:C35"/>
    <mergeCell ref="B9:C9"/>
    <mergeCell ref="A1:D1"/>
    <mergeCell ref="A2:C2"/>
    <mergeCell ref="A3:C3"/>
    <mergeCell ref="A5:C5"/>
    <mergeCell ref="B6:C6"/>
    <mergeCell ref="A4:C4"/>
  </mergeCells>
  <conditionalFormatting sqref="B36">
    <cfRule type="expression" dxfId="23" priority="11">
      <formula>AND($B$36&gt;1000,$B$36&lt;&gt;"")</formula>
    </cfRule>
  </conditionalFormatting>
  <dataValidations xWindow="603" yWindow="887" count="7">
    <dataValidation type="list" allowBlank="1" showErrorMessage="1" prompt="Select Yes or No" sqref="B31:C34 B21:C24 B11:B14 C11:C13" xr:uid="{00000000-0002-0000-0600-000000000000}">
      <formula1>"Yes,No"</formula1>
    </dataValidation>
    <dataValidation allowBlank="1" showErrorMessage="1" prompt="enter the manufacturer" sqref="B16:C16 B26:C26 B6:C6" xr:uid="{00000000-0002-0000-0600-000001000000}"/>
    <dataValidation allowBlank="1" showErrorMessage="1" prompt="enter the model number" sqref="B17:C17 B27:C27 B7:C7" xr:uid="{00000000-0002-0000-0600-000002000000}"/>
    <dataValidation allowBlank="1" showErrorMessage="1" prompt="enter the manufacture date" sqref="B18:C18 B28:C28 B8:C8" xr:uid="{00000000-0002-0000-0600-000003000000}"/>
    <dataValidation type="decimal" operator="lessThanOrEqual" allowBlank="1" showErrorMessage="1" prompt="enter the horsepower rating" sqref="B20:C20 B30:C30 B10:C10" xr:uid="{00000000-0002-0000-0600-000004000000}">
      <formula1>1000</formula1>
    </dataValidation>
    <dataValidation allowBlank="1" showErrorMessage="1" prompt="This cell may be used for applicant internal comments. All comments must be deleted prior to application submittal." sqref="D5:D36" xr:uid="{00000000-0002-0000-0600-000005000000}"/>
    <dataValidation type="decimal" operator="greaterThanOrEqual" allowBlank="1" showErrorMessage="1" error="Must be at least 8 feet" prompt="enter the engine stack height in feet" sqref="B19:C19 B29:C29 B9:C9" xr:uid="{00000000-0002-0000-0600-000006000000}">
      <formula1>8</formula1>
    </dataValidation>
  </dataValidations>
  <pageMargins left="0.25" right="0.25" top="1" bottom="0.5" header="0.3" footer="0.3"/>
  <pageSetup scale="80"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543042B3-DD36-4850-83E5-406D85D6EC89}">
            <xm:f>OR('PI-1S-CBP'!$D$11&lt;&gt;"",AND('6004Checklist'!$C$56=0,'6004Checklist'!$C$56&lt;&gt;""),COUNTIF('6004Checklist'!$A$20,"*temporary*")&gt;0)</xm:f>
            <x14:dxf>
              <numFmt numFmtId="166" formatCode=";;;"/>
              <fill>
                <patternFill>
                  <bgColor theme="0" tint="-0.499984740745262"/>
                </patternFill>
              </fill>
            </x14:dxf>
          </x14:cfRule>
          <xm:sqref>A1:D37</xm:sqref>
        </x14:conditionalFormatting>
        <x14:conditionalFormatting xmlns:xm="http://schemas.microsoft.com/office/excel/2006/main">
          <x14:cfRule type="expression" priority="3" id="{EA520606-406E-4120-9EDF-7083B67E44DC}">
            <xm:f>'6004Checklist'!$C$56=1</xm:f>
            <x14:dxf>
              <numFmt numFmtId="166" formatCode=";;;"/>
              <fill>
                <patternFill>
                  <bgColor theme="0" tint="-0.499984740745262"/>
                </patternFill>
              </fill>
            </x14:dxf>
          </x14:cfRule>
          <x14:cfRule type="expression" priority="12" id="{2A0B991D-837F-4668-AC21-FBCD9489749E}">
            <xm:f>'6004Checklist'!$C$57="Yes"</xm:f>
            <x14:dxf>
              <numFmt numFmtId="166" formatCode=";;;"/>
              <fill>
                <patternFill>
                  <bgColor theme="0" tint="-0.499984740745262"/>
                </patternFill>
              </fill>
            </x14:dxf>
          </x14:cfRule>
          <xm:sqref>A15:C34</xm:sqref>
        </x14:conditionalFormatting>
        <x14:conditionalFormatting xmlns:xm="http://schemas.microsoft.com/office/excel/2006/main">
          <x14:cfRule type="expression" priority="2" id="{CD5B1167-7A49-495C-850B-708B4D714700}">
            <xm:f>'6004Checklist'!$C$56=2</xm:f>
            <x14:dxf>
              <numFmt numFmtId="166" formatCode=";;;"/>
              <fill>
                <patternFill>
                  <bgColor theme="0" tint="-0.499984740745262"/>
                </patternFill>
              </fill>
            </x14:dxf>
          </x14:cfRule>
          <xm:sqref>A25:C34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FFDCDC"/>
  </sheetPr>
  <dimension ref="A1:I74"/>
  <sheetViews>
    <sheetView showGridLines="0" topLeftCell="A8" zoomScaleNormal="100" workbookViewId="0">
      <selection activeCell="A39" sqref="A39:G39"/>
    </sheetView>
  </sheetViews>
  <sheetFormatPr defaultColWidth="0" defaultRowHeight="12.75" zeroHeight="1" x14ac:dyDescent="0.2"/>
  <cols>
    <col min="1" max="1" width="20.140625" style="2" customWidth="1"/>
    <col min="2" max="2" width="17.28515625" style="2" customWidth="1"/>
    <col min="3" max="3" width="16.7109375" style="2" customWidth="1"/>
    <col min="4" max="4" width="17.5703125" style="2" bestFit="1" customWidth="1"/>
    <col min="5" max="5" width="15.85546875" style="2" customWidth="1"/>
    <col min="6" max="6" width="13.5703125" style="2" customWidth="1"/>
    <col min="7" max="7" width="15" style="2" customWidth="1"/>
    <col min="8" max="8" width="50.7109375" customWidth="1"/>
    <col min="9" max="16384" width="9.140625" hidden="1"/>
  </cols>
  <sheetData>
    <row r="1" spans="1:9" ht="6.75" customHeight="1" thickBot="1" x14ac:dyDescent="0.25">
      <c r="A1" s="656" t="s">
        <v>0</v>
      </c>
      <c r="B1" s="656"/>
      <c r="C1" s="656"/>
      <c r="D1" s="656"/>
      <c r="E1" s="656"/>
      <c r="F1" s="656"/>
      <c r="G1" s="656"/>
      <c r="H1" s="656"/>
    </row>
    <row r="2" spans="1:9" ht="30" customHeight="1" thickBot="1" x14ac:dyDescent="0.25">
      <c r="A2" s="667" t="s">
        <v>889</v>
      </c>
      <c r="B2" s="668"/>
      <c r="C2" s="668"/>
      <c r="D2" s="668"/>
      <c r="E2" s="668"/>
      <c r="F2" s="668"/>
      <c r="G2" s="669"/>
      <c r="H2" s="168" t="s">
        <v>399</v>
      </c>
      <c r="I2" t="s">
        <v>945</v>
      </c>
    </row>
    <row r="3" spans="1:9" ht="54.75" customHeight="1" x14ac:dyDescent="0.2">
      <c r="A3" s="291" t="s">
        <v>934</v>
      </c>
      <c r="B3" s="657"/>
      <c r="C3" s="657"/>
      <c r="D3" s="657"/>
      <c r="E3" s="657"/>
      <c r="F3" s="657"/>
      <c r="G3" s="658"/>
      <c r="H3" s="133" t="s">
        <v>400</v>
      </c>
      <c r="I3" s="132"/>
    </row>
    <row r="4" spans="1:9" ht="87.75" customHeight="1" x14ac:dyDescent="0.2">
      <c r="A4" s="670" t="str">
        <f>IF('PI-1S-CBP'!D10&lt;&gt;"","The THSC §382.056 and corresponding rules in 30 TAC Chapter 39 (Public Notice) require that you publish a notice of intent to obtain a permit and notice of "&amp;"preliminary decision (consolidated into a single notice). Notices must be published in a newspaper of general circulation in the municipality "&amp;"where the proposed facility is or will be located (not applicable to alternative language notices). Signs must also be posted at the site in compliance with 30 TAC § 39.604(c). Additional information regarding public notice such as an overview of "&amp;"requirements, an applicability table, and a list of some common errors that may cause renotice and delays in processing your application can be found at the link below:","The THSC §382.05199 require that you publish a notice of application and public hearing. Notices must be published in a newspaper of "&amp;"general circulation in the municipality where the proposed facility is or will be located (not applicable to alternative language notices). Additional information regarding public notice such as an overview of requirements can be found at the link below:")</f>
        <v>The THSC §382.056 and corresponding rules in 30 TAC Chapter 39 (Public Notice) require that you publish a notice of intent to obtain a permit and notice of preliminary decision (consolidated into a single notice). Notices must be published in a newspaper of general circulation in the municipality where the proposed facility is or will be located (not applicable to alternative language notices). Signs must also be posted at the site in compliance with 30 TAC § 39.604(c). Additional information regarding public notice such as an overview of requirements, an applicability table, and a list of some common errors that may cause renotice and delays in processing your application can be found at the link below:</v>
      </c>
      <c r="B4" s="671"/>
      <c r="C4" s="671"/>
      <c r="D4" s="671"/>
      <c r="E4" s="671"/>
      <c r="F4" s="671"/>
      <c r="G4" s="672"/>
      <c r="H4" s="134" t="s">
        <v>940</v>
      </c>
    </row>
    <row r="5" spans="1:9" ht="14.25" x14ac:dyDescent="0.2">
      <c r="A5" s="493" t="s">
        <v>409</v>
      </c>
      <c r="B5" s="494"/>
      <c r="C5" s="494"/>
      <c r="D5" s="494"/>
      <c r="E5" s="494"/>
      <c r="F5" s="494"/>
      <c r="G5" s="495"/>
      <c r="H5" s="134" t="s">
        <v>940</v>
      </c>
      <c r="I5" t="s">
        <v>936</v>
      </c>
    </row>
    <row r="6" spans="1:9" ht="15" thickBot="1" x14ac:dyDescent="0.25">
      <c r="A6" s="501" t="s">
        <v>933</v>
      </c>
      <c r="B6" s="502"/>
      <c r="C6" s="502"/>
      <c r="D6" s="502"/>
      <c r="E6" s="502"/>
      <c r="F6" s="502"/>
      <c r="G6" s="503"/>
      <c r="H6" s="135" t="s">
        <v>940</v>
      </c>
      <c r="I6" t="s">
        <v>935</v>
      </c>
    </row>
    <row r="7" spans="1:9" ht="34.5" customHeight="1" thickBot="1" x14ac:dyDescent="0.25">
      <c r="A7" s="552" t="s">
        <v>881</v>
      </c>
      <c r="B7" s="553"/>
      <c r="C7" s="553"/>
      <c r="D7" s="553"/>
      <c r="E7" s="553"/>
      <c r="F7" s="553"/>
      <c r="G7" s="553"/>
      <c r="H7" s="179"/>
    </row>
    <row r="8" spans="1:9" s="8" customFormat="1" ht="15" thickBot="1" x14ac:dyDescent="0.25">
      <c r="A8" s="425" t="s">
        <v>21</v>
      </c>
      <c r="B8" s="426"/>
      <c r="C8" s="426"/>
      <c r="D8" s="426"/>
      <c r="E8" s="426"/>
      <c r="F8" s="426"/>
      <c r="G8" s="426"/>
      <c r="H8" s="30"/>
    </row>
    <row r="9" spans="1:9" ht="15" customHeight="1" thickBot="1" x14ac:dyDescent="0.25">
      <c r="A9" s="498" t="s">
        <v>444</v>
      </c>
      <c r="B9" s="499"/>
      <c r="C9" s="499"/>
      <c r="D9" s="499"/>
      <c r="E9" s="499"/>
      <c r="F9" s="499"/>
      <c r="G9" s="499"/>
      <c r="H9" s="30"/>
    </row>
    <row r="10" spans="1:9" ht="15" customHeight="1" x14ac:dyDescent="0.2">
      <c r="A10" s="661" t="s">
        <v>912</v>
      </c>
      <c r="B10" s="662"/>
      <c r="C10" s="662"/>
      <c r="D10" s="662"/>
      <c r="E10" s="662"/>
      <c r="F10" s="662"/>
      <c r="G10" s="662"/>
      <c r="H10" s="30"/>
    </row>
    <row r="11" spans="1:9" ht="45" customHeight="1" x14ac:dyDescent="0.2">
      <c r="A11" s="663" t="s">
        <v>72</v>
      </c>
      <c r="B11" s="664"/>
      <c r="C11" s="664"/>
      <c r="D11" s="664"/>
      <c r="E11" s="664"/>
      <c r="F11" s="664"/>
      <c r="G11" s="664"/>
      <c r="H11" s="30"/>
    </row>
    <row r="12" spans="1:9" ht="15" customHeight="1" x14ac:dyDescent="0.2">
      <c r="A12" s="634" t="s">
        <v>6</v>
      </c>
      <c r="B12" s="655"/>
      <c r="C12" s="467" t="s">
        <v>1093</v>
      </c>
      <c r="D12" s="636"/>
      <c r="E12" s="636"/>
      <c r="F12" s="636"/>
      <c r="G12" s="636"/>
      <c r="H12" s="30"/>
    </row>
    <row r="13" spans="1:9" ht="15" customHeight="1" x14ac:dyDescent="0.2">
      <c r="A13" s="632" t="s">
        <v>7</v>
      </c>
      <c r="B13" s="633"/>
      <c r="C13" s="467" t="s">
        <v>1094</v>
      </c>
      <c r="D13" s="636"/>
      <c r="E13" s="636"/>
      <c r="F13" s="636"/>
      <c r="G13" s="636"/>
      <c r="H13" s="30"/>
    </row>
    <row r="14" spans="1:9" ht="15" customHeight="1" x14ac:dyDescent="0.2">
      <c r="A14" s="634" t="s">
        <v>8</v>
      </c>
      <c r="B14" s="655"/>
      <c r="C14" s="467" t="s">
        <v>1095</v>
      </c>
      <c r="D14" s="636"/>
      <c r="E14" s="636"/>
      <c r="F14" s="636"/>
      <c r="G14" s="636"/>
      <c r="H14" s="30"/>
    </row>
    <row r="15" spans="1:9" ht="15" customHeight="1" x14ac:dyDescent="0.2">
      <c r="A15" s="632" t="s">
        <v>9</v>
      </c>
      <c r="B15" s="633"/>
      <c r="C15" s="659" t="s">
        <v>1096</v>
      </c>
      <c r="D15" s="660"/>
      <c r="E15" s="660"/>
      <c r="F15" s="660"/>
      <c r="G15" s="660"/>
      <c r="H15" s="30"/>
    </row>
    <row r="16" spans="1:9" ht="15" customHeight="1" x14ac:dyDescent="0.2">
      <c r="A16" s="632" t="s">
        <v>73</v>
      </c>
      <c r="B16" s="633"/>
      <c r="C16" s="467" t="s">
        <v>1097</v>
      </c>
      <c r="D16" s="636"/>
      <c r="E16" s="636"/>
      <c r="F16" s="636"/>
      <c r="G16" s="636"/>
      <c r="H16" s="30"/>
    </row>
    <row r="17" spans="1:8" ht="15" customHeight="1" x14ac:dyDescent="0.2">
      <c r="A17" s="632" t="s">
        <v>10</v>
      </c>
      <c r="B17" s="633"/>
      <c r="C17" s="467" t="s">
        <v>1098</v>
      </c>
      <c r="D17" s="636"/>
      <c r="E17" s="636"/>
      <c r="F17" s="636"/>
      <c r="G17" s="636"/>
      <c r="H17" s="30"/>
    </row>
    <row r="18" spans="1:8" ht="15" customHeight="1" x14ac:dyDescent="0.2">
      <c r="A18" s="632" t="s">
        <v>11</v>
      </c>
      <c r="B18" s="633"/>
      <c r="C18" s="467" t="s">
        <v>1099</v>
      </c>
      <c r="D18" s="636"/>
      <c r="E18" s="636"/>
      <c r="F18" s="636"/>
      <c r="G18" s="636"/>
      <c r="H18" s="30"/>
    </row>
    <row r="19" spans="1:8" ht="15" customHeight="1" x14ac:dyDescent="0.2">
      <c r="A19" s="632" t="s">
        <v>12</v>
      </c>
      <c r="B19" s="633"/>
      <c r="C19" s="467" t="s">
        <v>145</v>
      </c>
      <c r="D19" s="636"/>
      <c r="E19" s="636"/>
      <c r="F19" s="636"/>
      <c r="G19" s="636"/>
      <c r="H19" s="30"/>
    </row>
    <row r="20" spans="1:8" ht="15" customHeight="1" x14ac:dyDescent="0.2">
      <c r="A20" s="634" t="s">
        <v>13</v>
      </c>
      <c r="B20" s="655"/>
      <c r="C20" s="467" t="s">
        <v>1076</v>
      </c>
      <c r="D20" s="636"/>
      <c r="E20" s="636"/>
      <c r="F20" s="636"/>
      <c r="G20" s="636"/>
      <c r="H20" s="30"/>
    </row>
    <row r="21" spans="1:8" ht="15" customHeight="1" x14ac:dyDescent="0.2">
      <c r="A21" s="634" t="s">
        <v>14</v>
      </c>
      <c r="B21" s="655"/>
      <c r="C21" s="467">
        <v>78746</v>
      </c>
      <c r="D21" s="636"/>
      <c r="E21" s="636"/>
      <c r="F21" s="636"/>
      <c r="G21" s="636"/>
      <c r="H21" s="30"/>
    </row>
    <row r="22" spans="1:8" ht="15" customHeight="1" x14ac:dyDescent="0.2">
      <c r="A22" s="632" t="s">
        <v>15</v>
      </c>
      <c r="B22" s="633"/>
      <c r="C22" s="653" t="s">
        <v>1100</v>
      </c>
      <c r="D22" s="654"/>
      <c r="E22" s="654"/>
      <c r="F22" s="654"/>
      <c r="G22" s="654"/>
      <c r="H22" s="30"/>
    </row>
    <row r="23" spans="1:8" ht="15" customHeight="1" x14ac:dyDescent="0.2">
      <c r="A23" s="632" t="s">
        <v>16</v>
      </c>
      <c r="B23" s="633"/>
      <c r="C23" s="653"/>
      <c r="D23" s="654"/>
      <c r="E23" s="654"/>
      <c r="F23" s="654"/>
      <c r="G23" s="654"/>
      <c r="H23" s="30"/>
    </row>
    <row r="24" spans="1:8" ht="15" customHeight="1" x14ac:dyDescent="0.2">
      <c r="A24" s="632" t="s">
        <v>17</v>
      </c>
      <c r="B24" s="633"/>
      <c r="C24" s="467" t="s">
        <v>1101</v>
      </c>
      <c r="D24" s="636"/>
      <c r="E24" s="636"/>
      <c r="F24" s="636"/>
      <c r="G24" s="636"/>
      <c r="H24" s="30"/>
    </row>
    <row r="25" spans="1:8" ht="30" customHeight="1" x14ac:dyDescent="0.2">
      <c r="A25" s="665" t="s">
        <v>74</v>
      </c>
      <c r="B25" s="666"/>
      <c r="C25" s="666"/>
      <c r="D25" s="666"/>
      <c r="E25" s="666"/>
      <c r="F25" s="666"/>
      <c r="G25" s="666"/>
      <c r="H25" s="30"/>
    </row>
    <row r="26" spans="1:8" ht="15" customHeight="1" x14ac:dyDescent="0.2">
      <c r="A26" s="634" t="s">
        <v>6</v>
      </c>
      <c r="B26" s="655"/>
      <c r="C26" s="467" t="s">
        <v>1070</v>
      </c>
      <c r="D26" s="636"/>
      <c r="E26" s="636"/>
      <c r="F26" s="636"/>
      <c r="G26" s="636"/>
      <c r="H26" s="30"/>
    </row>
    <row r="27" spans="1:8" ht="15" customHeight="1" x14ac:dyDescent="0.2">
      <c r="A27" s="632" t="s">
        <v>7</v>
      </c>
      <c r="B27" s="633"/>
      <c r="C27" s="467" t="s">
        <v>1071</v>
      </c>
      <c r="D27" s="636"/>
      <c r="E27" s="636"/>
      <c r="F27" s="636"/>
      <c r="G27" s="636"/>
      <c r="H27" s="30"/>
    </row>
    <row r="28" spans="1:8" ht="15" customHeight="1" x14ac:dyDescent="0.2">
      <c r="A28" s="634" t="s">
        <v>8</v>
      </c>
      <c r="B28" s="655"/>
      <c r="C28" s="467" t="s">
        <v>1072</v>
      </c>
      <c r="D28" s="636"/>
      <c r="E28" s="636"/>
      <c r="F28" s="636"/>
      <c r="G28" s="636"/>
      <c r="H28" s="30"/>
    </row>
    <row r="29" spans="1:8" ht="15" customHeight="1" x14ac:dyDescent="0.2">
      <c r="A29" s="632" t="s">
        <v>9</v>
      </c>
      <c r="B29" s="633"/>
      <c r="C29" s="659" t="s">
        <v>1073</v>
      </c>
      <c r="D29" s="660"/>
      <c r="E29" s="660"/>
      <c r="F29" s="660"/>
      <c r="G29" s="660"/>
      <c r="H29" s="30"/>
    </row>
    <row r="30" spans="1:8" ht="15" customHeight="1" x14ac:dyDescent="0.2">
      <c r="A30" s="632" t="s">
        <v>73</v>
      </c>
      <c r="B30" s="633"/>
      <c r="C30" s="467" t="s">
        <v>1069</v>
      </c>
      <c r="D30" s="636"/>
      <c r="E30" s="636"/>
      <c r="F30" s="636"/>
      <c r="G30" s="636"/>
      <c r="H30" s="30"/>
    </row>
    <row r="31" spans="1:8" ht="15" customHeight="1" x14ac:dyDescent="0.2">
      <c r="A31" s="632" t="s">
        <v>10</v>
      </c>
      <c r="B31" s="633"/>
      <c r="C31" s="467" t="s">
        <v>1074</v>
      </c>
      <c r="D31" s="636"/>
      <c r="E31" s="636"/>
      <c r="F31" s="636"/>
      <c r="G31" s="636"/>
      <c r="H31" s="30"/>
    </row>
    <row r="32" spans="1:8" ht="15" customHeight="1" x14ac:dyDescent="0.2">
      <c r="A32" s="632" t="s">
        <v>11</v>
      </c>
      <c r="B32" s="633"/>
      <c r="C32" s="467"/>
      <c r="D32" s="636"/>
      <c r="E32" s="636"/>
      <c r="F32" s="636"/>
      <c r="G32" s="636"/>
      <c r="H32" s="30"/>
    </row>
    <row r="33" spans="1:9" ht="15" customHeight="1" x14ac:dyDescent="0.2">
      <c r="A33" s="632" t="s">
        <v>12</v>
      </c>
      <c r="B33" s="633"/>
      <c r="C33" s="467" t="s">
        <v>1075</v>
      </c>
      <c r="D33" s="636"/>
      <c r="E33" s="636"/>
      <c r="F33" s="636"/>
      <c r="G33" s="636"/>
      <c r="H33" s="30"/>
    </row>
    <row r="34" spans="1:9" ht="15" customHeight="1" x14ac:dyDescent="0.2">
      <c r="A34" s="634" t="s">
        <v>13</v>
      </c>
      <c r="B34" s="655"/>
      <c r="C34" s="467" t="s">
        <v>1076</v>
      </c>
      <c r="D34" s="636"/>
      <c r="E34" s="636"/>
      <c r="F34" s="636"/>
      <c r="G34" s="636"/>
      <c r="H34" s="30"/>
    </row>
    <row r="35" spans="1:9" ht="15" customHeight="1" x14ac:dyDescent="0.2">
      <c r="A35" s="634" t="s">
        <v>14</v>
      </c>
      <c r="B35" s="655"/>
      <c r="C35" s="467">
        <v>78401</v>
      </c>
      <c r="D35" s="636"/>
      <c r="E35" s="636"/>
      <c r="F35" s="636"/>
      <c r="G35" s="636"/>
      <c r="H35" s="30"/>
    </row>
    <row r="36" spans="1:9" ht="15" customHeight="1" x14ac:dyDescent="0.2">
      <c r="A36" s="632" t="s">
        <v>15</v>
      </c>
      <c r="B36" s="633"/>
      <c r="C36" s="653" t="s">
        <v>1077</v>
      </c>
      <c r="D36" s="654"/>
      <c r="E36" s="654"/>
      <c r="F36" s="654"/>
      <c r="G36" s="654"/>
      <c r="H36" s="30"/>
    </row>
    <row r="37" spans="1:9" ht="15" customHeight="1" x14ac:dyDescent="0.2">
      <c r="A37" s="632" t="s">
        <v>16</v>
      </c>
      <c r="B37" s="633"/>
      <c r="C37" s="653" t="s">
        <v>1078</v>
      </c>
      <c r="D37" s="654"/>
      <c r="E37" s="654"/>
      <c r="F37" s="654"/>
      <c r="G37" s="654"/>
      <c r="H37" s="30"/>
    </row>
    <row r="38" spans="1:9" ht="15" customHeight="1" thickBot="1" x14ac:dyDescent="0.25">
      <c r="A38" s="637" t="s">
        <v>17</v>
      </c>
      <c r="B38" s="638"/>
      <c r="C38" s="378" t="s">
        <v>1079</v>
      </c>
      <c r="D38" s="679"/>
      <c r="E38" s="679"/>
      <c r="F38" s="679"/>
      <c r="G38" s="679"/>
      <c r="H38" s="30"/>
    </row>
    <row r="39" spans="1:9" ht="186" customHeight="1" x14ac:dyDescent="0.2">
      <c r="A39" s="291" t="s">
        <v>913</v>
      </c>
      <c r="B39" s="657"/>
      <c r="C39" s="657"/>
      <c r="D39" s="657"/>
      <c r="E39" s="657"/>
      <c r="F39" s="657"/>
      <c r="G39" s="657"/>
      <c r="H39" s="30"/>
      <c r="I39" t="s">
        <v>937</v>
      </c>
    </row>
    <row r="40" spans="1:9" ht="15" customHeight="1" x14ac:dyDescent="0.2">
      <c r="A40" s="639" t="s">
        <v>75</v>
      </c>
      <c r="B40" s="640"/>
      <c r="C40" s="467" t="s">
        <v>1131</v>
      </c>
      <c r="D40" s="636"/>
      <c r="E40" s="636"/>
      <c r="F40" s="636"/>
      <c r="G40" s="636"/>
      <c r="H40" s="30"/>
    </row>
    <row r="41" spans="1:9" ht="15" customHeight="1" x14ac:dyDescent="0.2">
      <c r="A41" s="639" t="s">
        <v>76</v>
      </c>
      <c r="B41" s="640"/>
      <c r="C41" s="467" t="s">
        <v>1130</v>
      </c>
      <c r="D41" s="636"/>
      <c r="E41" s="636"/>
      <c r="F41" s="636"/>
      <c r="G41" s="636"/>
      <c r="H41" s="30"/>
    </row>
    <row r="42" spans="1:9" ht="15" customHeight="1" x14ac:dyDescent="0.2">
      <c r="A42" s="639" t="s">
        <v>11</v>
      </c>
      <c r="B42" s="640"/>
      <c r="C42" s="467"/>
      <c r="D42" s="636"/>
      <c r="E42" s="636"/>
      <c r="F42" s="636"/>
      <c r="G42" s="636"/>
      <c r="H42" s="30"/>
    </row>
    <row r="43" spans="1:9" ht="15" customHeight="1" x14ac:dyDescent="0.2">
      <c r="A43" s="632" t="s">
        <v>12</v>
      </c>
      <c r="B43" s="633"/>
      <c r="C43" s="467" t="s">
        <v>1075</v>
      </c>
      <c r="D43" s="636"/>
      <c r="E43" s="636"/>
      <c r="F43" s="636"/>
      <c r="G43" s="636"/>
      <c r="H43" s="30"/>
    </row>
    <row r="44" spans="1:9" ht="15" customHeight="1" x14ac:dyDescent="0.2">
      <c r="A44" s="632" t="s">
        <v>14</v>
      </c>
      <c r="B44" s="633"/>
      <c r="C44" s="467">
        <v>78401</v>
      </c>
      <c r="D44" s="636"/>
      <c r="E44" s="636"/>
      <c r="F44" s="636"/>
      <c r="G44" s="636"/>
      <c r="H44" s="30"/>
    </row>
    <row r="45" spans="1:9" ht="15" customHeight="1" x14ac:dyDescent="0.2">
      <c r="A45" s="639" t="s">
        <v>68</v>
      </c>
      <c r="B45" s="640"/>
      <c r="C45" s="674" t="s">
        <v>328</v>
      </c>
      <c r="D45" s="675"/>
      <c r="E45" s="675"/>
      <c r="F45" s="675"/>
      <c r="G45" s="636"/>
      <c r="H45" s="30"/>
    </row>
    <row r="46" spans="1:9" ht="30" customHeight="1" thickBot="1" x14ac:dyDescent="0.25">
      <c r="A46" s="634" t="s">
        <v>77</v>
      </c>
      <c r="B46" s="635"/>
      <c r="C46" s="635"/>
      <c r="D46" s="635"/>
      <c r="E46" s="342" t="s">
        <v>104</v>
      </c>
      <c r="F46" s="673"/>
      <c r="G46" s="673"/>
      <c r="H46" s="30"/>
    </row>
    <row r="47" spans="1:9" ht="105" customHeight="1" x14ac:dyDescent="0.2">
      <c r="A47" s="676" t="s">
        <v>914</v>
      </c>
      <c r="B47" s="677"/>
      <c r="C47" s="677"/>
      <c r="D47" s="677"/>
      <c r="E47" s="677"/>
      <c r="F47" s="677"/>
      <c r="G47" s="678"/>
      <c r="H47" s="30"/>
    </row>
    <row r="48" spans="1:9" ht="30" customHeight="1" x14ac:dyDescent="0.2">
      <c r="A48" s="456" t="s">
        <v>78</v>
      </c>
      <c r="B48" s="504"/>
      <c r="C48" s="504"/>
      <c r="D48" s="504"/>
      <c r="E48" s="323" t="s">
        <v>104</v>
      </c>
      <c r="F48" s="323"/>
      <c r="G48" s="342"/>
      <c r="H48" s="30"/>
    </row>
    <row r="49" spans="1:9" ht="45" customHeight="1" x14ac:dyDescent="0.2">
      <c r="A49" s="456" t="s">
        <v>79</v>
      </c>
      <c r="B49" s="504"/>
      <c r="C49" s="504"/>
      <c r="D49" s="504"/>
      <c r="E49" s="323" t="s">
        <v>104</v>
      </c>
      <c r="F49" s="323"/>
      <c r="G49" s="342"/>
      <c r="H49" s="30"/>
    </row>
    <row r="50" spans="1:9" ht="30" customHeight="1" x14ac:dyDescent="0.2">
      <c r="A50" s="305" t="s">
        <v>80</v>
      </c>
      <c r="B50" s="339"/>
      <c r="C50" s="339"/>
      <c r="D50" s="339"/>
      <c r="E50" s="286" t="s">
        <v>1102</v>
      </c>
      <c r="F50" s="286"/>
      <c r="G50" s="467"/>
      <c r="H50" s="30"/>
    </row>
    <row r="51" spans="1:9" ht="15" customHeight="1" x14ac:dyDescent="0.2">
      <c r="A51" s="305" t="s">
        <v>434</v>
      </c>
      <c r="B51" s="339"/>
      <c r="C51" s="339"/>
      <c r="D51" s="339"/>
      <c r="E51" s="286"/>
      <c r="F51" s="286"/>
      <c r="G51" s="467"/>
      <c r="H51" s="30"/>
    </row>
    <row r="52" spans="1:9" ht="15" customHeight="1" x14ac:dyDescent="0.2">
      <c r="A52" s="305" t="s">
        <v>432</v>
      </c>
      <c r="B52" s="339"/>
      <c r="C52" s="339"/>
      <c r="D52" s="339"/>
      <c r="E52" s="286"/>
      <c r="F52" s="286"/>
      <c r="G52" s="467"/>
      <c r="H52" s="30"/>
    </row>
    <row r="53" spans="1:9" ht="15" customHeight="1" thickBot="1" x14ac:dyDescent="0.25">
      <c r="A53" s="520" t="s">
        <v>433</v>
      </c>
      <c r="B53" s="684"/>
      <c r="C53" s="684"/>
      <c r="D53" s="684"/>
      <c r="E53" s="511"/>
      <c r="F53" s="511"/>
      <c r="G53" s="378"/>
      <c r="H53" s="30"/>
    </row>
    <row r="54" spans="1:9" ht="15" customHeight="1" thickBot="1" x14ac:dyDescent="0.25">
      <c r="A54" s="683" t="s">
        <v>21</v>
      </c>
      <c r="B54" s="683"/>
      <c r="C54" s="683"/>
      <c r="D54" s="683"/>
      <c r="E54" s="683"/>
      <c r="F54" s="683"/>
      <c r="G54" s="683"/>
      <c r="H54" s="30"/>
    </row>
    <row r="55" spans="1:9" ht="15" customHeight="1" thickBot="1" x14ac:dyDescent="0.25">
      <c r="A55" s="648" t="s">
        <v>81</v>
      </c>
      <c r="B55" s="649"/>
      <c r="C55" s="649"/>
      <c r="D55" s="649"/>
      <c r="E55" s="649"/>
      <c r="F55" s="649"/>
      <c r="G55" s="650"/>
      <c r="H55" s="30"/>
      <c r="I55" t="s">
        <v>937</v>
      </c>
    </row>
    <row r="56" spans="1:9" ht="48" customHeight="1" x14ac:dyDescent="0.2">
      <c r="A56" s="645" t="s">
        <v>403</v>
      </c>
      <c r="B56" s="646"/>
      <c r="C56" s="646"/>
      <c r="D56" s="646"/>
      <c r="E56" s="646"/>
      <c r="F56" s="646"/>
      <c r="G56" s="647"/>
      <c r="H56" s="30"/>
    </row>
    <row r="57" spans="1:9" ht="30" customHeight="1" x14ac:dyDescent="0.2">
      <c r="A57" s="456" t="s">
        <v>82</v>
      </c>
      <c r="B57" s="504"/>
      <c r="C57" s="504"/>
      <c r="D57" s="504"/>
      <c r="E57" s="504"/>
      <c r="F57" s="504"/>
      <c r="G57" s="86" t="s">
        <v>87</v>
      </c>
      <c r="H57" s="30"/>
    </row>
    <row r="58" spans="1:9" ht="15" customHeight="1" x14ac:dyDescent="0.2">
      <c r="A58" s="456" t="s">
        <v>83</v>
      </c>
      <c r="B58" s="504"/>
      <c r="C58" s="504"/>
      <c r="D58" s="504"/>
      <c r="E58" s="504"/>
      <c r="F58" s="504"/>
      <c r="G58" s="86" t="s">
        <v>87</v>
      </c>
      <c r="H58" s="30"/>
      <c r="I58" t="s">
        <v>939</v>
      </c>
    </row>
    <row r="59" spans="1:9" ht="15" customHeight="1" x14ac:dyDescent="0.2">
      <c r="A59" s="643" t="s">
        <v>84</v>
      </c>
      <c r="B59" s="644"/>
      <c r="C59" s="644"/>
      <c r="D59" s="644"/>
      <c r="E59" s="644"/>
      <c r="F59" s="644"/>
      <c r="G59" s="86" t="s">
        <v>87</v>
      </c>
      <c r="H59" s="30"/>
      <c r="I59" t="s">
        <v>939</v>
      </c>
    </row>
    <row r="60" spans="1:9" ht="15" customHeight="1" x14ac:dyDescent="0.2">
      <c r="A60" s="643" t="s">
        <v>85</v>
      </c>
      <c r="B60" s="644"/>
      <c r="C60" s="644"/>
      <c r="D60" s="644"/>
      <c r="E60" s="644"/>
      <c r="F60" s="644"/>
      <c r="G60" s="86" t="s">
        <v>87</v>
      </c>
      <c r="H60" s="30"/>
      <c r="I60" t="s">
        <v>939</v>
      </c>
    </row>
    <row r="61" spans="1:9" ht="15" customHeight="1" thickBot="1" x14ac:dyDescent="0.25">
      <c r="A61" s="641" t="s">
        <v>86</v>
      </c>
      <c r="B61" s="642"/>
      <c r="C61" s="642"/>
      <c r="D61" s="642"/>
      <c r="E61" s="642"/>
      <c r="F61" s="642"/>
      <c r="G61" s="34" t="str">
        <f>IF(OR(G57="no",G58="Yes",G59="Yes",G60="Yes"),"No",IF(AND(G57="yes",G58="no",G59="no",G60="no"),"Yes",""))</f>
        <v>No</v>
      </c>
      <c r="H61" s="30"/>
      <c r="I61" t="s">
        <v>938</v>
      </c>
    </row>
    <row r="62" spans="1:9" ht="15" customHeight="1" thickBot="1" x14ac:dyDescent="0.25">
      <c r="A62" s="651"/>
      <c r="B62" s="651"/>
      <c r="C62" s="651"/>
      <c r="D62" s="651"/>
      <c r="E62" s="651"/>
      <c r="F62" s="651"/>
      <c r="G62" s="652"/>
      <c r="H62" s="30"/>
    </row>
    <row r="63" spans="1:9" ht="15" customHeight="1" thickBot="1" x14ac:dyDescent="0.25">
      <c r="A63" s="540" t="s">
        <v>1058</v>
      </c>
      <c r="B63" s="541"/>
      <c r="C63" s="541"/>
      <c r="D63" s="541"/>
      <c r="E63" s="541"/>
      <c r="F63" s="541"/>
      <c r="G63" s="542"/>
      <c r="H63" s="30"/>
    </row>
    <row r="64" spans="1:9" ht="30" customHeight="1" x14ac:dyDescent="0.2">
      <c r="A64" s="546" t="s">
        <v>1064</v>
      </c>
      <c r="B64" s="547"/>
      <c r="C64" s="547"/>
      <c r="D64" s="547"/>
      <c r="E64" s="547"/>
      <c r="F64" s="547"/>
      <c r="G64" s="548"/>
      <c r="H64" s="31"/>
    </row>
    <row r="65" spans="1:8" ht="17.100000000000001" customHeight="1" thickBot="1" x14ac:dyDescent="0.25">
      <c r="A65" s="680" t="s">
        <v>1065</v>
      </c>
      <c r="B65" s="681"/>
      <c r="C65" s="681"/>
      <c r="D65" s="681"/>
      <c r="E65" s="681"/>
      <c r="F65" s="681"/>
      <c r="G65" s="682"/>
      <c r="H65" s="31"/>
    </row>
    <row r="66" spans="1:8" ht="15" customHeight="1" x14ac:dyDescent="0.2">
      <c r="A66" s="630" t="s">
        <v>1059</v>
      </c>
      <c r="B66" s="631"/>
      <c r="C66" s="631"/>
      <c r="D66" s="631"/>
      <c r="E66" s="631"/>
      <c r="F66" s="631"/>
      <c r="G66" s="206" t="s">
        <v>104</v>
      </c>
      <c r="H66" s="31"/>
    </row>
    <row r="67" spans="1:8" ht="30" customHeight="1" thickBot="1" x14ac:dyDescent="0.25">
      <c r="A67" s="561" t="s">
        <v>1060</v>
      </c>
      <c r="B67" s="562"/>
      <c r="C67" s="562"/>
      <c r="D67" s="562"/>
      <c r="E67" s="562"/>
      <c r="F67" s="562"/>
      <c r="G67" s="205" t="s">
        <v>104</v>
      </c>
      <c r="H67" s="170"/>
    </row>
    <row r="68" spans="1:8" x14ac:dyDescent="0.2">
      <c r="A68" s="213" t="s">
        <v>105</v>
      </c>
      <c r="B68" s="213"/>
      <c r="C68" s="213"/>
      <c r="D68" s="213"/>
      <c r="E68" s="213"/>
      <c r="F68" s="213"/>
      <c r="G68" s="213"/>
      <c r="H68" s="213"/>
    </row>
    <row r="69" spans="1:8" hidden="1" x14ac:dyDescent="0.2">
      <c r="G69"/>
    </row>
    <row r="70" spans="1:8" ht="13.5" hidden="1" customHeight="1" x14ac:dyDescent="0.2">
      <c r="G70"/>
    </row>
    <row r="71" spans="1:8" hidden="1" x14ac:dyDescent="0.2">
      <c r="G71"/>
    </row>
    <row r="72" spans="1:8" hidden="1" x14ac:dyDescent="0.2">
      <c r="G72"/>
    </row>
    <row r="73" spans="1:8" hidden="1" x14ac:dyDescent="0.2">
      <c r="G73"/>
    </row>
    <row r="74" spans="1:8" hidden="1" x14ac:dyDescent="0.2">
      <c r="G74"/>
    </row>
  </sheetData>
  <sheetProtection algorithmName="SHA-512" hashValue="TR8K+eNI01bT9Q3TV4c1y7wW5vlBnHeV70vRCrGZu7tAEsQ06e9+Y7FXeDl8CttNaSvBstL+tc12996hXLRMbg==" saltValue="gNNU0uqT9/dCtysXISJ4YA==" spinCount="100000" sheet="1" objects="1" scenarios="1" formatColumns="0" formatRows="0" autoFilter="0"/>
  <mergeCells count="107">
    <mergeCell ref="A64:G64"/>
    <mergeCell ref="A65:G65"/>
    <mergeCell ref="A8:G8"/>
    <mergeCell ref="A30:B30"/>
    <mergeCell ref="A21:B21"/>
    <mergeCell ref="C12:G12"/>
    <mergeCell ref="A14:B14"/>
    <mergeCell ref="A15:B15"/>
    <mergeCell ref="A16:B16"/>
    <mergeCell ref="A24:B24"/>
    <mergeCell ref="C26:G26"/>
    <mergeCell ref="C21:G21"/>
    <mergeCell ref="A18:B18"/>
    <mergeCell ref="A19:B19"/>
    <mergeCell ref="A20:B20"/>
    <mergeCell ref="C17:G17"/>
    <mergeCell ref="A22:B22"/>
    <mergeCell ref="C18:G18"/>
    <mergeCell ref="C19:G19"/>
    <mergeCell ref="A54:G54"/>
    <mergeCell ref="A57:F57"/>
    <mergeCell ref="A41:B41"/>
    <mergeCell ref="A53:D53"/>
    <mergeCell ref="E53:G53"/>
    <mergeCell ref="A7:G7"/>
    <mergeCell ref="A6:G6"/>
    <mergeCell ref="A4:G4"/>
    <mergeCell ref="C20:G20"/>
    <mergeCell ref="A39:G39"/>
    <mergeCell ref="E48:G48"/>
    <mergeCell ref="A48:D48"/>
    <mergeCell ref="A42:B42"/>
    <mergeCell ref="A43:B43"/>
    <mergeCell ref="A44:B44"/>
    <mergeCell ref="A45:B45"/>
    <mergeCell ref="C41:G41"/>
    <mergeCell ref="E46:G46"/>
    <mergeCell ref="C45:G45"/>
    <mergeCell ref="C42:G42"/>
    <mergeCell ref="C40:G40"/>
    <mergeCell ref="A47:G47"/>
    <mergeCell ref="A33:B33"/>
    <mergeCell ref="A26:B26"/>
    <mergeCell ref="C37:G37"/>
    <mergeCell ref="C16:G16"/>
    <mergeCell ref="C30:G30"/>
    <mergeCell ref="C38:G38"/>
    <mergeCell ref="A34:B34"/>
    <mergeCell ref="A1:H1"/>
    <mergeCell ref="A3:G3"/>
    <mergeCell ref="A31:B31"/>
    <mergeCell ref="A32:B32"/>
    <mergeCell ref="C13:G13"/>
    <mergeCell ref="C14:G14"/>
    <mergeCell ref="C15:G15"/>
    <mergeCell ref="C24:G24"/>
    <mergeCell ref="C27:G27"/>
    <mergeCell ref="C22:G22"/>
    <mergeCell ref="C23:G23"/>
    <mergeCell ref="A9:G9"/>
    <mergeCell ref="A10:G10"/>
    <mergeCell ref="A11:G11"/>
    <mergeCell ref="A12:B12"/>
    <mergeCell ref="A25:G25"/>
    <mergeCell ref="C29:G29"/>
    <mergeCell ref="A23:B23"/>
    <mergeCell ref="C28:G28"/>
    <mergeCell ref="A28:B28"/>
    <mergeCell ref="A17:B17"/>
    <mergeCell ref="A13:B13"/>
    <mergeCell ref="A5:G5"/>
    <mergeCell ref="A2:G2"/>
    <mergeCell ref="A56:G56"/>
    <mergeCell ref="A55:G55"/>
    <mergeCell ref="A62:G62"/>
    <mergeCell ref="C35:G35"/>
    <mergeCell ref="C36:G36"/>
    <mergeCell ref="A35:B35"/>
    <mergeCell ref="E50:G50"/>
    <mergeCell ref="E51:G51"/>
    <mergeCell ref="E52:G52"/>
    <mergeCell ref="A50:D50"/>
    <mergeCell ref="A51:D51"/>
    <mergeCell ref="A63:G63"/>
    <mergeCell ref="A66:F66"/>
    <mergeCell ref="A67:F67"/>
    <mergeCell ref="A68:H68"/>
    <mergeCell ref="A27:B27"/>
    <mergeCell ref="A46:D46"/>
    <mergeCell ref="A52:D52"/>
    <mergeCell ref="A29:B29"/>
    <mergeCell ref="C33:G33"/>
    <mergeCell ref="C34:G34"/>
    <mergeCell ref="C31:G31"/>
    <mergeCell ref="C32:G32"/>
    <mergeCell ref="A36:B36"/>
    <mergeCell ref="A38:B38"/>
    <mergeCell ref="A37:B37"/>
    <mergeCell ref="A49:D49"/>
    <mergeCell ref="A40:B40"/>
    <mergeCell ref="A61:F61"/>
    <mergeCell ref="A60:F60"/>
    <mergeCell ref="A59:F59"/>
    <mergeCell ref="E49:G49"/>
    <mergeCell ref="C43:G43"/>
    <mergeCell ref="C44:G44"/>
    <mergeCell ref="A58:F58"/>
  </mergeCells>
  <conditionalFormatting sqref="A58:G60">
    <cfRule type="expression" dxfId="18" priority="40">
      <formula>$G$57="no"</formula>
    </cfRule>
  </conditionalFormatting>
  <conditionalFormatting sqref="A59:G60">
    <cfRule type="expression" dxfId="17" priority="39">
      <formula>$G$58="yes"</formula>
    </cfRule>
  </conditionalFormatting>
  <conditionalFormatting sqref="A60:G60">
    <cfRule type="expression" dxfId="16" priority="22">
      <formula>$G$59="yes"</formula>
    </cfRule>
  </conditionalFormatting>
  <conditionalFormatting sqref="G61">
    <cfRule type="expression" dxfId="15" priority="1015">
      <formula>$G$61="yes"</formula>
    </cfRule>
  </conditionalFormatting>
  <conditionalFormatting sqref="A50:G53">
    <cfRule type="expression" dxfId="14" priority="3">
      <formula>AND($E$48="no",$E$49="no")</formula>
    </cfRule>
  </conditionalFormatting>
  <conditionalFormatting sqref="A67:G67">
    <cfRule type="expression" dxfId="13" priority="1">
      <formula>AND($E$48="NO",$E$49="NO")</formula>
    </cfRule>
  </conditionalFormatting>
  <dataValidations count="49">
    <dataValidation type="list" allowBlank="1" showErrorMessage="1" promptTitle="If public notice is needed:" prompt="Enter or select the county of the public place." sqref="C45:G45" xr:uid="{00000000-0002-0000-0700-000000000000}">
      <formula1>Counties</formula1>
    </dataValidation>
    <dataValidation allowBlank="1" showErrorMessage="1" prompt="Enter the title of the Responsible Person." sqref="A15 A29" xr:uid="{00000000-0002-0000-0700-000001000000}"/>
    <dataValidation allowBlank="1" showErrorMessage="1" prompt="Enter the email address of the Responsible Person." sqref="A24 A38" xr:uid="{00000000-0002-0000-0700-000002000000}"/>
    <dataValidation allowBlank="1" showErrorMessage="1" prompt="Enter the mailing address of the Responsible Person." sqref="A17:A18 A31:A32" xr:uid="{00000000-0002-0000-0700-000003000000}"/>
    <dataValidation allowBlank="1" showErrorMessage="1" prompt="Enter the fax number of the Responsible Person." sqref="A23 A37" xr:uid="{00000000-0002-0000-0700-000004000000}"/>
    <dataValidation type="list" allowBlank="1" showErrorMessage="1" promptTitle="If public notice is needed:" prompt="Does the company (including parent and subsidiary companies) have fewer than 100 employees or less than $6 million in annual gross receipts? Enter or select &quot;Yes&quot; or &quot;No&quot;." sqref="G57" xr:uid="{00000000-0002-0000-0700-000005000000}">
      <formula1>"Yes,No"</formula1>
    </dataValidation>
    <dataValidation type="list" allowBlank="1" showErrorMessage="1" promptTitle="If public notice is needed:" prompt="Is the site a major source under 30 TAC Chapter 122, Federal Operating Permit Program? Enter or select &quot;Yes&quot; or &quot;No&quot;." sqref="G58" xr:uid="{00000000-0002-0000-0700-000006000000}">
      <formula1>"Yes,No"</formula1>
    </dataValidation>
    <dataValidation type="list" allowBlank="1" showErrorMessage="1" promptTitle="If public notice is needed:" prompt="Are the site emissions of any individual air contaminant greater than or equal to 50 tpy? Enter or select &quot;Yes&quot; or &quot;No&quot;." sqref="G59" xr:uid="{00000000-0002-0000-0700-000007000000}">
      <formula1>"Yes,No"</formula1>
    </dataValidation>
    <dataValidation type="list" allowBlank="1" showErrorMessage="1" promptTitle="If public notice is needed:" prompt="Are the site emissions of all air contaminants combined greater than or equal to 75 tpy? Enter or select &quot;Yes&quot; or &quot;No&quot;." sqref="G60" xr:uid="{00000000-0002-0000-0700-000008000000}">
      <formula1>"Yes,No"</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10 A56 A39 A47 A3 A5:A6" xr:uid="{00000000-0002-0000-0700-000009000000}">
      <formula1>1</formula1>
    </dataValidation>
    <dataValidation allowBlank="1" showErrorMessage="1" prompt="Enter the company name of the Responsible Person." sqref="A16 A30" xr:uid="{00000000-0002-0000-0700-00000A000000}"/>
    <dataValidation type="list" allowBlank="1" showErrorMessage="1" promptTitle="If public notice is needed:" prompt="Are the site emissions of all air contaminant greater than 75 tpy? Enter or select &quot;Yes&quot; or &quot;No&quot;." sqref="G60" xr:uid="{00000000-0002-0000-0700-00000B000000}">
      <formula1>YesNo</formula1>
    </dataValidation>
    <dataValidation allowBlank="1" showErrorMessage="1" promptTitle="Bilingual Program" prompt="List any languages required by the bilingual program, if applicable. Use separate lines for more than one additional language." sqref="E50:G53" xr:uid="{00000000-0002-0000-0700-00000C000000}"/>
    <dataValidation type="list" allowBlank="1" showErrorMessage="1" promptTitle="Bilingual Program" prompt="Are the children enrolled at the elementary/middle school closest to the facility eligible to be enrolled in a bilingual program provided by the district? Enter or select &quot;Yes&quot; or &quot;No&quot;." sqref="E49:G49" xr:uid="{00000000-0002-0000-0700-00000D000000}">
      <formula1>"Yes,No"</formula1>
    </dataValidation>
    <dataValidation allowBlank="1" showErrorMessage="1" promptTitle="If public notice is needed" prompt="Enter the name of the Public Place." sqref="C40:G40" xr:uid="{00000000-0002-0000-0700-00000F000000}"/>
    <dataValidation allowBlank="1" showErrorMessage="1" promptTitle="If public notice is needed" prompt="Enter the ZIP code of the Public Place." sqref="C44:G44" xr:uid="{00000000-0002-0000-0700-000010000000}"/>
    <dataValidation allowBlank="1" showErrorMessage="1" promptTitle="If public notice is needed" prompt="Enter the city of the Public Place." sqref="C43:G43" xr:uid="{00000000-0002-0000-0700-000011000000}"/>
    <dataValidation allowBlank="1" showErrorMessage="1" promptTitle="If public notice is needed" prompt="Enter the physical address of the Public Place." sqref="C41:G42" xr:uid="{00000000-0002-0000-0700-000012000000}"/>
    <dataValidation allowBlank="1" showErrorMessage="1" promptTitle="Technical Contact for Publishing" prompt="Enter the prefix of the Technical Contact for Publishing, such as Mr., Ms., Dr., etc." sqref="C26:G26" xr:uid="{00000000-0002-0000-0700-000013000000}"/>
    <dataValidation allowBlank="1" showErrorMessage="1" promptTitle="Technical Contact for Publishing" prompt="Enter the email address of the Technical Contact for Publishing." sqref="C38:G38" xr:uid="{00000000-0002-0000-0700-000014000000}"/>
    <dataValidation allowBlank="1" showErrorMessage="1" promptTitle="Technical Contact for Publishing" prompt="Enter the fax number of the Technical Contact for Publishing." sqref="C37:G37" xr:uid="{00000000-0002-0000-0700-000015000000}"/>
    <dataValidation allowBlank="1" showErrorMessage="1" promptTitle="Technical Contact for Publishing" prompt="Enter the telephone number of the Technical Contact for Publishing." sqref="C36:G36" xr:uid="{00000000-0002-0000-0700-000016000000}"/>
    <dataValidation allowBlank="1" showErrorMessage="1" promptTitle="Technical Contact for Publishing" prompt="Enter the ZIP code of the Technical Contact for Publishing." sqref="C35:G35" xr:uid="{00000000-0002-0000-0700-000017000000}"/>
    <dataValidation allowBlank="1" showErrorMessage="1" promptTitle="Technical Contact for Publishing" prompt="Enter the state of the Technical Contact for Publishing." sqref="C34:G34" xr:uid="{00000000-0002-0000-0700-000018000000}"/>
    <dataValidation allowBlank="1" showErrorMessage="1" promptTitle="Technical Contact for Publishing" prompt="Enter the city of the Technical Contact for Publishing." sqref="C33:G33" xr:uid="{00000000-0002-0000-0700-000019000000}"/>
    <dataValidation allowBlank="1" showErrorMessage="1" promptTitle="Technical Contact for Publishing" prompt="Enter the mailing address of the Technical Contact for Publishing." sqref="C31:G32" xr:uid="{00000000-0002-0000-0700-00001A000000}"/>
    <dataValidation allowBlank="1" showErrorMessage="1" promptTitle="Technical Contact for Publishing" prompt="Enter the company name of the Technical Contact for Publishing." sqref="C30:G30" xr:uid="{00000000-0002-0000-0700-00001B000000}"/>
    <dataValidation allowBlank="1" showErrorMessage="1" promptTitle="Technical Contact for Publishing" prompt="Enter the title of the Technical Contact for Publishing." sqref="C29:G29" xr:uid="{00000000-0002-0000-0700-00001C000000}"/>
    <dataValidation allowBlank="1" showErrorMessage="1" promptTitle="Technical Contact for Publishing" prompt="Enter the last name of the Technical Contact for Publishing." sqref="C28:G28" xr:uid="{00000000-0002-0000-0700-00001D000000}"/>
    <dataValidation allowBlank="1" showErrorMessage="1" promptTitle="Technical Contact for Publishing" prompt="Enter the first name of the Technical Contact for Publishing." sqref="C27:G27" xr:uid="{00000000-0002-0000-0700-00001E000000}"/>
    <dataValidation allowBlank="1" showErrorMessage="1" promptTitle="Person Responsible - Publishing" prompt="Enter the email address of the person responsible for publishing." sqref="C24:G24" xr:uid="{00000000-0002-0000-0700-00001F000000}"/>
    <dataValidation allowBlank="1" showErrorMessage="1" promptTitle="Person Responsible - Publishing" prompt="Enter the fax number of the Person Responsible for Publishing." sqref="C23:G23" xr:uid="{00000000-0002-0000-0700-000020000000}"/>
    <dataValidation allowBlank="1" showErrorMessage="1" promptTitle="Person Responsible - Publishing" prompt="Enter the telephone number of the Person Responsible for Publishing." sqref="C22:G22" xr:uid="{00000000-0002-0000-0700-000021000000}"/>
    <dataValidation allowBlank="1" showErrorMessage="1" promptTitle="Person Responsible - Publishing" prompt="Enter the ZIP code of the Person Responsible for Publishing." sqref="C21:G21" xr:uid="{00000000-0002-0000-0700-000022000000}"/>
    <dataValidation allowBlank="1" showErrorMessage="1" promptTitle="Person Responsible - Publishing" prompt="Enter the state of the Person Responsible for Publishing." sqref="C20:G20" xr:uid="{00000000-0002-0000-0700-000023000000}"/>
    <dataValidation allowBlank="1" showErrorMessage="1" promptTitle="Person Responsible - Publishing" prompt="Enter the city of the Person Responsible for Publishing." sqref="C19:G19" xr:uid="{00000000-0002-0000-0700-000024000000}"/>
    <dataValidation allowBlank="1" showErrorMessage="1" promptTitle="Person Responsible - Publishing" prompt="Enter the mailing address of the Person Responsible for Publishing." sqref="C17:G18" xr:uid="{00000000-0002-0000-0700-000025000000}"/>
    <dataValidation allowBlank="1" showErrorMessage="1" promptTitle="Person Responsible - Publishing" prompt="Enter the company name of the Person Responsible for Publishing." sqref="C16:G16" xr:uid="{00000000-0002-0000-0700-000026000000}"/>
    <dataValidation allowBlank="1" showErrorMessage="1" promptTitle="Person Responsible - Publishing" prompt="Enter the title of the Person Responsible for Publishing." sqref="C15:G15" xr:uid="{00000000-0002-0000-0700-000027000000}"/>
    <dataValidation allowBlank="1" showErrorMessage="1" promptTitle="Person Responsible - Publishing" prompt="Enter the last name of the Person Responsible for Publishing." sqref="C14:G14" xr:uid="{00000000-0002-0000-0700-000028000000}"/>
    <dataValidation allowBlank="1" showErrorMessage="1" promptTitle="Person Responsible - Publishing" prompt="Enter the first name of the Person Responsible for Publishing." sqref="C13:G13" xr:uid="{00000000-0002-0000-0700-000029000000}"/>
    <dataValidation allowBlank="1" showErrorMessage="1" promptTitle="Person Responsible - Publishing" prompt="Enter the prefix of the Person Responsible for Publishing, such as Mr., Ms., Dr., etc." sqref="C12:G12" xr:uid="{00000000-0002-0000-0700-00002A000000}"/>
    <dataValidation type="list" errorStyle="information" allowBlank="1" showErrorMessage="1" errorTitle="Public Place Warning" error="The public place availability must be pre-arranged and indicated as such on this form. Please enter or select &quot;Yes&quot; to confirm the public place is available." promptTitle="If public notice is needed:" prompt="Has the public place granted authorization to place the application for public viewing and copying? Enter or select &quot;Yes&quot; when verified." sqref="E46:G46" xr:uid="{00000000-0002-0000-0700-00002B000000}">
      <formula1>"Yes"</formula1>
    </dataValidation>
    <dataValidation type="list" allowBlank="1" showErrorMessage="1" promptTitle="Bilingual Program" prompt="Is a bilingual program required by the Texas Education Code in the School District? Enter or select &quot;Yes&quot; or &quot;No&quot;." sqref="E48:G48" xr:uid="{00000000-0002-0000-0700-00002C000000}">
      <formula1>"Yes,No"</formula1>
    </dataValidation>
    <dataValidation allowBlank="1" showErrorMessage="1" promptTitle="Internal Comments" prompt="This cell intentionally left blank for internal comments. All internal comments must be submitted prior to application submittal." sqref="H2:H6" xr:uid="{00000000-0002-0000-0700-00002D000000}"/>
    <dataValidation operator="greaterThan" allowBlank="1" showInputMessage="1" sqref="A4:G4" xr:uid="{00000000-0002-0000-0700-00002F000000}"/>
    <dataValidation allowBlank="1" showErrorMessage="1" promptTitle="Internal Comments" prompt="This cell may be used for applicant internal comments. All comments must be deleted prior to application submittal." sqref="H7:H67" xr:uid="{00000000-0002-0000-0700-00002E000000}"/>
    <dataValidation type="list" allowBlank="1" showErrorMessage="1" prompt="Is a Plain Language Summary as required by 30 TAC § 39.405(k) provided with the application? Select or enter &quot;Yes&quot;." sqref="G66" xr:uid="{FCF9D45C-D654-4353-B1C1-968DE96C343B}">
      <formula1>"Yes"</formula1>
    </dataValidation>
    <dataValidation type="list" allowBlank="1" showErrorMessage="1" prompt="Is a Plain Language Summary in an alternative language as required by 30 TAC § 39.426(c) provided with the application? Select or enter &quot;Yes&quot;." sqref="G67" xr:uid="{BB62CC9A-E774-4530-A0D4-7B9454A928C0}">
      <formula1>"Yes"</formula1>
    </dataValidation>
  </dataValidations>
  <hyperlinks>
    <hyperlink ref="A5" r:id="rId1" xr:uid="{00000000-0004-0000-0700-000000000000}"/>
    <hyperlink ref="A5:G5" r:id="rId2" tooltip="Click to link to TCEQ information on bilingual requirements." display="www.tceq.texas.gov/permitting/air/bilingual/how1_2_pn.html" xr:uid="{00000000-0004-0000-0700-000001000000}"/>
    <hyperlink ref="A8:G8" location="Cover!A70" tooltip="Click here to return to Cover Sheet." display="Click here to return to Cover Sheet." xr:uid="{00000000-0004-0000-0700-000002000000}"/>
    <hyperlink ref="A6" r:id="rId3" location="382.05199" xr:uid="{00000000-0004-0000-0700-000003000000}"/>
    <hyperlink ref="A65" r:id="rId4" xr:uid="{6AD7A8C6-E013-433D-B79C-E29DE5701616}"/>
  </hyperlinks>
  <printOptions horizontalCentered="1"/>
  <pageMargins left="0.25" right="0.25" top="1" bottom="0.5" header="0.3" footer="0.3"/>
  <pageSetup scale="85" fitToHeight="0" orientation="portrait" cellComments="asDisplayed" r:id="rId5"/>
  <headerFooter scaleWithDoc="0">
    <oddHeader>&amp;C&amp;"Arial,Bold"Texas Commission on Environmental Quality
Form PI-1S-CBP&amp;11
&amp;10&amp;A&amp;RDate: 11/9/2023
Registration #: 142454L002
Company: Flatiron Dragados, LLC</oddHeader>
    <oddFooter>&amp;CPage &amp;P&amp;LVersion 5.2</oddFooter>
  </headerFooter>
  <rowBreaks count="1" manualBreakCount="1">
    <brk id="54" max="6" man="1"/>
  </rowBreaks>
  <extLst>
    <ext xmlns:x14="http://schemas.microsoft.com/office/spreadsheetml/2009/9/main" uri="{78C0D931-6437-407d-A8EE-F0AAD7539E65}">
      <x14:conditionalFormattings>
        <x14:conditionalFormatting xmlns:xm="http://schemas.microsoft.com/office/excel/2006/main">
          <x14:cfRule type="expression" priority="4" id="{EFA05D4F-084A-4CE4-BF4B-CCF0D8B34187}">
            <xm:f>OR(COUNTIF('6004Checklist'!$A$20,"*temporary*")&gt;0,Reference!$M$4="No")</xm:f>
            <x14:dxf>
              <numFmt numFmtId="166" formatCode=";;;"/>
              <fill>
                <patternFill>
                  <bgColor theme="0" tint="-0.499984740745262"/>
                </patternFill>
              </fill>
            </x14:dxf>
          </x14:cfRule>
          <xm:sqref>A2:H63 A66:H67 A64:A65 H64:H65</xm:sqref>
        </x14:conditionalFormatting>
        <x14:conditionalFormatting xmlns:xm="http://schemas.microsoft.com/office/excel/2006/main">
          <x14:cfRule type="expression" priority="41" id="{978D58CB-EDD4-405B-8234-61D8DE1B4B0C}">
            <xm:f>'PI-1S-CBP'!$D$11&lt;&gt;""</xm:f>
            <x14:dxf>
              <numFmt numFmtId="166" formatCode=";;;"/>
              <fill>
                <patternFill>
                  <bgColor theme="0" tint="-0.499984740745262"/>
                </patternFill>
              </fill>
            </x14:dxf>
          </x14:cfRule>
          <xm:sqref>A39:G46 A5:G5</xm:sqref>
        </x14:conditionalFormatting>
        <x14:conditionalFormatting xmlns:xm="http://schemas.microsoft.com/office/excel/2006/main">
          <x14:cfRule type="expression" priority="1013" id="{F1192D4D-6173-4B67-A22B-F979604EBE4E}">
            <xm:f>'PI-1S-CBP'!$D$10&lt;&gt;""</xm:f>
            <x14:dxf>
              <numFmt numFmtId="166" formatCode=";;;"/>
              <fill>
                <patternFill>
                  <bgColor theme="0" tint="-0.499984740745262"/>
                </patternFill>
              </fill>
            </x14:dxf>
          </x14:cfRule>
          <xm:sqref>A6:G6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DCDC"/>
  </sheetPr>
  <dimension ref="A1:I29"/>
  <sheetViews>
    <sheetView showGridLines="0" topLeftCell="A5" zoomScaleNormal="100" workbookViewId="0">
      <selection activeCell="A19" sqref="A19:G19"/>
    </sheetView>
  </sheetViews>
  <sheetFormatPr defaultColWidth="0" defaultRowHeight="12.75" zeroHeight="1" x14ac:dyDescent="0.2"/>
  <cols>
    <col min="1" max="1" width="21.140625" style="9" customWidth="1"/>
    <col min="2" max="2" width="11.42578125" style="9" customWidth="1"/>
    <col min="3" max="3" width="17.7109375" style="9" customWidth="1"/>
    <col min="4" max="4" width="10" style="9" customWidth="1"/>
    <col min="5" max="6" width="11.42578125" style="9" customWidth="1"/>
    <col min="7" max="7" width="13.7109375" style="9" customWidth="1"/>
    <col min="8" max="8" width="50.7109375" style="9" customWidth="1"/>
    <col min="9" max="9" width="71.28515625" style="9" hidden="1" customWidth="1"/>
    <col min="10" max="16384" width="2.7109375" style="9" hidden="1"/>
  </cols>
  <sheetData>
    <row r="1" spans="1:9" ht="6.75" customHeight="1" thickBot="1" x14ac:dyDescent="0.25">
      <c r="A1" s="708" t="s">
        <v>0</v>
      </c>
      <c r="B1" s="708"/>
      <c r="C1" s="708"/>
      <c r="D1" s="708"/>
      <c r="E1" s="708"/>
      <c r="F1" s="708"/>
      <c r="G1" s="708"/>
      <c r="H1" s="708"/>
    </row>
    <row r="2" spans="1:9" ht="18.75" thickBot="1" x14ac:dyDescent="0.25">
      <c r="A2" s="714" t="s">
        <v>890</v>
      </c>
      <c r="B2" s="715"/>
      <c r="C2" s="715"/>
      <c r="D2" s="715"/>
      <c r="E2" s="715"/>
      <c r="F2" s="715"/>
      <c r="G2" s="716"/>
      <c r="H2" s="114" t="s">
        <v>399</v>
      </c>
      <c r="I2" s="9" t="s">
        <v>948</v>
      </c>
    </row>
    <row r="3" spans="1:9" ht="132.94999999999999" customHeight="1" x14ac:dyDescent="0.2">
      <c r="A3" s="717" t="s">
        <v>1043</v>
      </c>
      <c r="B3" s="718"/>
      <c r="C3" s="718"/>
      <c r="D3" s="718"/>
      <c r="E3" s="718"/>
      <c r="F3" s="718"/>
      <c r="G3" s="719"/>
      <c r="H3" s="712" t="s">
        <v>400</v>
      </c>
    </row>
    <row r="4" spans="1:9" ht="20.100000000000001" customHeight="1" thickBot="1" x14ac:dyDescent="0.25">
      <c r="A4" s="493" t="s">
        <v>410</v>
      </c>
      <c r="B4" s="494"/>
      <c r="C4" s="494"/>
      <c r="D4" s="494"/>
      <c r="E4" s="494"/>
      <c r="F4" s="494"/>
      <c r="G4" s="495"/>
      <c r="H4" s="713"/>
    </row>
    <row r="5" spans="1:9" ht="65.25" customHeight="1" thickBot="1" x14ac:dyDescent="0.25">
      <c r="A5" s="705" t="s">
        <v>1017</v>
      </c>
      <c r="B5" s="706"/>
      <c r="C5" s="706"/>
      <c r="D5" s="706"/>
      <c r="E5" s="706"/>
      <c r="F5" s="706"/>
      <c r="G5" s="707"/>
      <c r="H5" s="148"/>
    </row>
    <row r="6" spans="1:9" s="8" customFormat="1" ht="15" thickBot="1" x14ac:dyDescent="0.25">
      <c r="A6" s="425" t="s">
        <v>21</v>
      </c>
      <c r="B6" s="426"/>
      <c r="C6" s="426"/>
      <c r="D6" s="426"/>
      <c r="E6" s="426"/>
      <c r="F6" s="426"/>
      <c r="G6" s="427"/>
      <c r="H6" s="169"/>
    </row>
    <row r="7" spans="1:9" ht="15" customHeight="1" x14ac:dyDescent="0.2">
      <c r="A7" s="720" t="s">
        <v>993</v>
      </c>
      <c r="B7" s="721"/>
      <c r="C7" s="721"/>
      <c r="D7" s="721"/>
      <c r="E7" s="721"/>
      <c r="F7" s="721"/>
      <c r="G7" s="722"/>
      <c r="H7" s="43"/>
    </row>
    <row r="8" spans="1:9" ht="15" customHeight="1" x14ac:dyDescent="0.2">
      <c r="A8" s="700" t="s">
        <v>905</v>
      </c>
      <c r="B8" s="701"/>
      <c r="C8" s="701"/>
      <c r="D8" s="701"/>
      <c r="E8" s="701"/>
      <c r="F8" s="701"/>
      <c r="G8" s="121" t="s">
        <v>104</v>
      </c>
      <c r="H8" s="43"/>
    </row>
    <row r="9" spans="1:9" ht="46.5" customHeight="1" x14ac:dyDescent="0.2">
      <c r="A9" s="723" t="s">
        <v>997</v>
      </c>
      <c r="B9" s="724"/>
      <c r="C9" s="724"/>
      <c r="D9" s="724"/>
      <c r="E9" s="724"/>
      <c r="F9" s="725"/>
      <c r="G9" s="121" t="s">
        <v>104</v>
      </c>
      <c r="H9" s="43"/>
      <c r="I9" s="9" t="s">
        <v>950</v>
      </c>
    </row>
    <row r="10" spans="1:9" ht="15" customHeight="1" x14ac:dyDescent="0.2">
      <c r="A10" s="723" t="s">
        <v>906</v>
      </c>
      <c r="B10" s="724"/>
      <c r="C10" s="724"/>
      <c r="D10" s="724"/>
      <c r="E10" s="724"/>
      <c r="F10" s="725"/>
      <c r="G10" s="191" t="str">
        <f>IF(AND('PI-1S-CBP'!D10="",'PI-1S-CBP'!D11=""),"",IF(Reference!M4="No","$500.00","$3,000.00"))</f>
        <v>$3,000.00</v>
      </c>
      <c r="H10" s="43"/>
      <c r="I10" s="9" t="s">
        <v>950</v>
      </c>
    </row>
    <row r="11" spans="1:9" ht="15" customHeight="1" x14ac:dyDescent="0.2">
      <c r="A11" s="723" t="s">
        <v>907</v>
      </c>
      <c r="B11" s="724"/>
      <c r="C11" s="724"/>
      <c r="D11" s="724"/>
      <c r="E11" s="724"/>
      <c r="F11" s="725"/>
      <c r="G11" s="121" t="s">
        <v>1103</v>
      </c>
      <c r="H11" s="43"/>
      <c r="I11" s="9" t="s">
        <v>950</v>
      </c>
    </row>
    <row r="12" spans="1:9" ht="45" customHeight="1" x14ac:dyDescent="0.2">
      <c r="A12" s="729" t="s">
        <v>1036</v>
      </c>
      <c r="B12" s="730"/>
      <c r="C12" s="730"/>
      <c r="D12" s="731"/>
      <c r="E12" s="735">
        <v>32998</v>
      </c>
      <c r="F12" s="736"/>
      <c r="G12" s="737"/>
      <c r="H12" s="43"/>
      <c r="I12" s="9" t="s">
        <v>950</v>
      </c>
    </row>
    <row r="13" spans="1:9" ht="30" customHeight="1" x14ac:dyDescent="0.2">
      <c r="A13" s="732" t="s">
        <v>1037</v>
      </c>
      <c r="B13" s="733"/>
      <c r="C13" s="733"/>
      <c r="D13" s="733"/>
      <c r="E13" s="733"/>
      <c r="F13" s="733"/>
      <c r="G13" s="734"/>
      <c r="H13" s="43"/>
      <c r="I13" s="9" t="s">
        <v>950</v>
      </c>
    </row>
    <row r="14" spans="1:9" ht="15.75" customHeight="1" thickBot="1" x14ac:dyDescent="0.25">
      <c r="A14" s="726" t="s">
        <v>908</v>
      </c>
      <c r="B14" s="727"/>
      <c r="C14" s="727"/>
      <c r="D14" s="727"/>
      <c r="E14" s="727"/>
      <c r="F14" s="727"/>
      <c r="G14" s="728"/>
      <c r="H14" s="43"/>
      <c r="I14" s="9" t="s">
        <v>950</v>
      </c>
    </row>
    <row r="15" spans="1:9" s="8" customFormat="1" ht="15" thickBot="1" x14ac:dyDescent="0.25">
      <c r="A15" s="425" t="s">
        <v>21</v>
      </c>
      <c r="B15" s="426"/>
      <c r="C15" s="426"/>
      <c r="D15" s="426"/>
      <c r="E15" s="426"/>
      <c r="F15" s="426"/>
      <c r="G15" s="427"/>
      <c r="H15" s="169"/>
    </row>
    <row r="16" spans="1:9" ht="15" customHeight="1" x14ac:dyDescent="0.2">
      <c r="A16" s="422" t="s">
        <v>994</v>
      </c>
      <c r="B16" s="423"/>
      <c r="C16" s="423"/>
      <c r="D16" s="423"/>
      <c r="E16" s="423"/>
      <c r="F16" s="423"/>
      <c r="G16" s="424"/>
      <c r="H16" s="31"/>
    </row>
    <row r="17" spans="1:8" ht="33" customHeight="1" x14ac:dyDescent="0.2">
      <c r="A17" s="700" t="s">
        <v>436</v>
      </c>
      <c r="B17" s="701"/>
      <c r="C17" s="701"/>
      <c r="D17" s="701"/>
      <c r="E17" s="701"/>
      <c r="F17" s="701"/>
      <c r="G17" s="201">
        <v>900</v>
      </c>
      <c r="H17" s="31"/>
    </row>
    <row r="18" spans="1:8" ht="15" customHeight="1" x14ac:dyDescent="0.2">
      <c r="A18" s="702" t="s">
        <v>21</v>
      </c>
      <c r="B18" s="703"/>
      <c r="C18" s="703"/>
      <c r="D18" s="703"/>
      <c r="E18" s="703"/>
      <c r="F18" s="703"/>
      <c r="G18" s="704"/>
      <c r="H18" s="43"/>
    </row>
    <row r="19" spans="1:8" ht="15" customHeight="1" thickBot="1" x14ac:dyDescent="0.3">
      <c r="A19" s="709" t="s">
        <v>995</v>
      </c>
      <c r="B19" s="710"/>
      <c r="C19" s="710"/>
      <c r="D19" s="710"/>
      <c r="E19" s="710"/>
      <c r="F19" s="710"/>
      <c r="G19" s="711"/>
      <c r="H19" s="31"/>
    </row>
    <row r="20" spans="1:8" ht="15" customHeight="1" x14ac:dyDescent="0.2">
      <c r="A20" s="698" t="s">
        <v>67</v>
      </c>
      <c r="B20" s="699"/>
      <c r="C20" s="699"/>
      <c r="D20" s="699"/>
      <c r="E20" s="699"/>
      <c r="F20" s="699"/>
      <c r="G20" s="87" t="s">
        <v>104</v>
      </c>
      <c r="H20" s="31"/>
    </row>
    <row r="21" spans="1:8" ht="15" customHeight="1" x14ac:dyDescent="0.2">
      <c r="A21" s="698" t="s">
        <v>880</v>
      </c>
      <c r="B21" s="699"/>
      <c r="C21" s="699"/>
      <c r="D21" s="699"/>
      <c r="E21" s="699"/>
      <c r="F21" s="699"/>
      <c r="G21" s="88">
        <v>900</v>
      </c>
      <c r="H21" s="31"/>
    </row>
    <row r="22" spans="1:8" ht="29.25" customHeight="1" x14ac:dyDescent="0.2">
      <c r="A22" s="310" t="s">
        <v>1036</v>
      </c>
      <c r="B22" s="333"/>
      <c r="C22" s="333"/>
      <c r="D22" s="334"/>
      <c r="E22" s="692">
        <v>32998</v>
      </c>
      <c r="F22" s="693"/>
      <c r="G22" s="694"/>
      <c r="H22" s="31"/>
    </row>
    <row r="23" spans="1:8" ht="14.25" x14ac:dyDescent="0.2">
      <c r="A23" s="310" t="s">
        <v>879</v>
      </c>
      <c r="B23" s="333"/>
      <c r="C23" s="333"/>
      <c r="D23" s="334"/>
      <c r="E23" s="695" t="s">
        <v>1069</v>
      </c>
      <c r="F23" s="696"/>
      <c r="G23" s="697"/>
      <c r="H23" s="31"/>
    </row>
    <row r="24" spans="1:8" ht="15" customHeight="1" thickBot="1" x14ac:dyDescent="0.25">
      <c r="A24" s="689" t="s">
        <v>21</v>
      </c>
      <c r="B24" s="690"/>
      <c r="C24" s="690"/>
      <c r="D24" s="690"/>
      <c r="E24" s="690"/>
      <c r="F24" s="690"/>
      <c r="G24" s="691"/>
      <c r="H24" s="31"/>
    </row>
    <row r="25" spans="1:8" ht="15" customHeight="1" thickBot="1" x14ac:dyDescent="0.25">
      <c r="A25" s="422" t="s">
        <v>996</v>
      </c>
      <c r="B25" s="423"/>
      <c r="C25" s="423"/>
      <c r="D25" s="423"/>
      <c r="E25" s="423"/>
      <c r="F25" s="423"/>
      <c r="G25" s="424"/>
      <c r="H25" s="31"/>
    </row>
    <row r="26" spans="1:8" ht="15" customHeight="1" x14ac:dyDescent="0.2">
      <c r="A26" s="686" t="s">
        <v>88</v>
      </c>
      <c r="B26" s="687"/>
      <c r="C26" s="687"/>
      <c r="D26" s="687"/>
      <c r="E26" s="687"/>
      <c r="F26" s="687"/>
      <c r="G26" s="171" t="s">
        <v>87</v>
      </c>
      <c r="H26" s="31"/>
    </row>
    <row r="27" spans="1:8" ht="28.5" customHeight="1" x14ac:dyDescent="0.2">
      <c r="A27" s="305" t="s">
        <v>89</v>
      </c>
      <c r="B27" s="339"/>
      <c r="C27" s="339"/>
      <c r="D27" s="339"/>
      <c r="E27" s="339"/>
      <c r="F27" s="339"/>
      <c r="G27" s="172"/>
      <c r="H27" s="31"/>
    </row>
    <row r="28" spans="1:8" ht="29.25" customHeight="1" thickBot="1" x14ac:dyDescent="0.25">
      <c r="A28" s="520" t="s">
        <v>401</v>
      </c>
      <c r="B28" s="688"/>
      <c r="C28" s="688"/>
      <c r="D28" s="688"/>
      <c r="E28" s="688"/>
      <c r="F28" s="688"/>
      <c r="G28" s="173" t="str">
        <f>IF(OR(G26="no",AND(G26="yes",G27="yes")),"No",IF(AND(G26="yes",G27="no"),"Yes",""))</f>
        <v>No</v>
      </c>
      <c r="H28" s="170"/>
    </row>
    <row r="29" spans="1:8" x14ac:dyDescent="0.2">
      <c r="A29" s="685" t="s">
        <v>105</v>
      </c>
      <c r="B29" s="685"/>
      <c r="C29" s="685"/>
      <c r="D29" s="685"/>
      <c r="E29" s="685"/>
      <c r="F29" s="685"/>
      <c r="G29" s="685"/>
      <c r="H29" s="685"/>
    </row>
  </sheetData>
  <sheetProtection algorithmName="SHA-512" hashValue="0d6SGpoZzEnnWwU+Da5QK2QmIwJ10bWWIk/dzgDtXYd7wvheW6DBxxVixzr7MXUg4kUfB0okr0wPju/grqFXMw==" saltValue="GQxyMyzKF9H4jGbsmbAlVQ==" spinCount="100000" sheet="1" objects="1" scenarios="1" formatColumns="0" formatRows="0" autoFilter="0"/>
  <mergeCells count="33">
    <mergeCell ref="A1:H1"/>
    <mergeCell ref="A19:G19"/>
    <mergeCell ref="H3:H4"/>
    <mergeCell ref="A22:D22"/>
    <mergeCell ref="A2:G2"/>
    <mergeCell ref="A3:G3"/>
    <mergeCell ref="A7:G7"/>
    <mergeCell ref="A9:F9"/>
    <mergeCell ref="A10:F10"/>
    <mergeCell ref="A8:F8"/>
    <mergeCell ref="A14:G14"/>
    <mergeCell ref="A11:F11"/>
    <mergeCell ref="A12:D12"/>
    <mergeCell ref="A13:G13"/>
    <mergeCell ref="E12:G12"/>
    <mergeCell ref="A15:G15"/>
    <mergeCell ref="A23:D23"/>
    <mergeCell ref="E22:G22"/>
    <mergeCell ref="E23:G23"/>
    <mergeCell ref="A4:G4"/>
    <mergeCell ref="A21:F21"/>
    <mergeCell ref="A17:F17"/>
    <mergeCell ref="A20:F20"/>
    <mergeCell ref="A18:G18"/>
    <mergeCell ref="A6:G6"/>
    <mergeCell ref="A16:G16"/>
    <mergeCell ref="A5:G5"/>
    <mergeCell ref="A29:H29"/>
    <mergeCell ref="A26:F26"/>
    <mergeCell ref="A27:F27"/>
    <mergeCell ref="A28:F28"/>
    <mergeCell ref="A24:G24"/>
    <mergeCell ref="A25:G25"/>
  </mergeCells>
  <conditionalFormatting sqref="G28">
    <cfRule type="expression" dxfId="9" priority="711">
      <formula>$G$28="Yes"</formula>
    </cfRule>
  </conditionalFormatting>
  <conditionalFormatting sqref="A27:G27">
    <cfRule type="expression" dxfId="8" priority="73">
      <formula>$G$26="no"</formula>
    </cfRule>
  </conditionalFormatting>
  <conditionalFormatting sqref="G21">
    <cfRule type="expression" dxfId="7" priority="7">
      <formula>AND($G$21&lt;&gt;"",$G$21&lt;&gt;$G$17)</formula>
    </cfRule>
  </conditionalFormatting>
  <conditionalFormatting sqref="A9:G14">
    <cfRule type="expression" dxfId="6" priority="3">
      <formula>$G$8="no"</formula>
    </cfRule>
  </conditionalFormatting>
  <dataValidations count="14">
    <dataValidation allowBlank="1" showErrorMessage="1" promptTitle="Payment Information" prompt="Enter the check, money order, ePay Voucher, or other transaction number." sqref="E22" xr:uid="{00000000-0002-0000-0900-000000000000}"/>
    <dataValidation allowBlank="1" showErrorMessage="1" promptTitle="Payment Information" prompt="Enter the Company Name as it appears on the check." sqref="E23:E24" xr:uid="{00000000-0002-0000-0900-000001000000}"/>
    <dataValidation allowBlank="1" showErrorMessage="1" promptTitle="Note:" prompt="If a P.E. Seal is required, please apply the seal to the hardcopy of this application." sqref="A27:A28" xr:uid="{00000000-0002-0000-0900-000002000000}"/>
    <dataValidation type="list" allowBlank="1" showErrorMessage="1" prompt="Is the estimated capital cost of the project greater than $2 million dollars? Enter or select &quot;Yes&quot; or &quot;No&quot;. Note: If yes, submit the application under the seal of a licensed Texas Professional Engineer (P.E.)." sqref="G26" xr:uid="{00000000-0002-0000-0900-000003000000}">
      <formula1>"Yes,No"</formula1>
    </dataValidation>
    <dataValidation type="list" allowBlank="1" showInputMessage="1" showErrorMessage="1" sqref="G27" xr:uid="{00000000-0002-0000-0900-000004000000}">
      <formula1>"Yes,No"</formula1>
    </dataValidation>
    <dataValidation allowBlank="1" showErrorMessage="1" promptTitle="Payment Information" prompt="Enter the fee amount." sqref="G21" xr:uid="{00000000-0002-0000-0900-000005000000}"/>
    <dataValidation type="list" allowBlank="1" showErrorMessage="1" prompt="Was the fee paid online? Enter or select &quot;yes&quot; or &quot;no&quot;." sqref="G20" xr:uid="{00000000-0002-0000-0900-000006000000}">
      <formula1>"Yes,No"</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17 A4:A6 A8:A12 A15" xr:uid="{00000000-0002-0000-0900-000007000000}">
      <formula1>1</formula1>
    </dataValidation>
    <dataValidation allowBlank="1" showErrorMessage="1" promptTitle="Internal Comments" prompt="This cell intentionally left blank for internal comments. All internal comments must be submitted prior to application submittal." sqref="H2:H3" xr:uid="{00000000-0002-0000-0900-000008000000}"/>
    <dataValidation allowBlank="1" showErrorMessage="1" promptTitle="Internal Comments" prompt="This cell may be used for applicant internal comments. All comments must be deleted prior to application submittal." sqref="H5:H28" xr:uid="{00000000-0002-0000-0900-000009000000}"/>
    <dataValidation allowBlank="1" showErrorMessage="1" prompt="enter the check, money order, epay voucher, or other transaction number" sqref="E12:G12" xr:uid="{00000000-0002-0000-0100-000061000000}"/>
    <dataValidation type="list" allowBlank="1" showErrorMessage="1" error="The project must benefit the economy of this state or an area of this state to qualify for expedited permitting." prompt="select yes" sqref="G9" xr:uid="{00000000-0002-0000-0100-00004E000000}">
      <formula1>"Yes"</formula1>
    </dataValidation>
    <dataValidation type="list" allowBlank="1" showErrorMessage="1" prompt="select yes or no" sqref="G8" xr:uid="{00000000-0002-0000-0100-000004000000}">
      <formula1>"Yes,No"</formula1>
    </dataValidation>
    <dataValidation type="list" allowBlank="1" showErrorMessage="1" prompt="select the surcharge amount" sqref="G11" xr:uid="{00000000-0002-0000-0100-000062000000}">
      <formula1>$G$10</formula1>
    </dataValidation>
  </dataValidations>
  <hyperlinks>
    <hyperlink ref="A4:G4" r:id="rId1" tooltip="Click to link to TCEQ's ePay website." display="www3.tceq.texas.gov/epay/" xr:uid="{00000000-0004-0000-0900-000000000000}"/>
    <hyperlink ref="A4" r:id="rId2" xr:uid="{00000000-0004-0000-0900-000001000000}"/>
    <hyperlink ref="A14" r:id="rId3" xr:uid="{00000000-0004-0000-0100-00000B000000}"/>
    <hyperlink ref="A14:G14" r:id="rId4" display="https://www.tceq.texas.gov/assets/public/permitting/air/Forms/NewSourceReview/20707.pdf" xr:uid="{00000000-0004-0000-0100-00000C000000}"/>
  </hyperlinks>
  <printOptions horizontalCentered="1"/>
  <pageMargins left="0.25" right="0.25" top="1" bottom="0.5" header="0.3" footer="0.3"/>
  <pageSetup fitToHeight="0" orientation="portrait" cellComments="asDisplayed" r:id="rId5"/>
  <headerFooter scaleWithDoc="0">
    <oddHeader>&amp;C&amp;"Arial,Bold"Texas Commission on Environmental Quality
Form PI-1S-CBP&amp;11
&amp;10&amp;A&amp;RDate: 11/9/2023
Registration #: 142454L002
Company: Flatiron Dragados, LLC</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5" id="{6653AC20-8287-446E-8D6B-FD0A12C28536}">
            <xm:f>Reference!$O$4="no"</xm:f>
            <x14:dxf>
              <numFmt numFmtId="166" formatCode=";;;"/>
              <fill>
                <patternFill>
                  <bgColor theme="0" tint="-0.499984740745262"/>
                </patternFill>
              </fill>
            </x14:dxf>
          </x14:cfRule>
          <xm:sqref>A16:H29</xm:sqref>
        </x14:conditionalFormatting>
        <x14:conditionalFormatting xmlns:xm="http://schemas.microsoft.com/office/excel/2006/main">
          <x14:cfRule type="expression" priority="1" id="{830B13E7-3E84-48BE-B56B-9B522DD80990}">
            <xm:f>COUNTIF('6004Checklist'!$A$20,"*temporary*")&gt;0</xm:f>
            <x14:dxf>
              <numFmt numFmtId="166" formatCode=";;;"/>
              <fill>
                <patternFill>
                  <bgColor theme="0" tint="-0.499984740745262"/>
                </patternFill>
              </fill>
            </x14:dxf>
          </x14:cfRule>
          <xm:sqref>A1:H29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Cover</vt:lpstr>
      <vt:lpstr>PI-1S-CBP</vt:lpstr>
      <vt:lpstr>6004Checklist</vt:lpstr>
      <vt:lpstr>6008Checklist</vt:lpstr>
      <vt:lpstr>Table20-CBP</vt:lpstr>
      <vt:lpstr>Table11-CBP</vt:lpstr>
      <vt:lpstr>Table29-CBP</vt:lpstr>
      <vt:lpstr>Public Notice</vt:lpstr>
      <vt:lpstr>Fees</vt:lpstr>
      <vt:lpstr>Copies</vt:lpstr>
      <vt:lpstr>6004Requirements</vt:lpstr>
      <vt:lpstr>6008Requirements</vt:lpstr>
      <vt:lpstr>All60045A</vt:lpstr>
      <vt:lpstr>ControlBatch</vt:lpstr>
      <vt:lpstr>ControlPiles</vt:lpstr>
      <vt:lpstr>Counties</vt:lpstr>
      <vt:lpstr>'6004Checklist'!Print_Area</vt:lpstr>
      <vt:lpstr>'6004Requirements'!Print_Area</vt:lpstr>
      <vt:lpstr>'6008Checklist'!Print_Area</vt:lpstr>
      <vt:lpstr>'6008Requirements'!Print_Area</vt:lpstr>
      <vt:lpstr>Copies!Print_Area</vt:lpstr>
      <vt:lpstr>Cover!Print_Area</vt:lpstr>
      <vt:lpstr>Fees!Print_Area</vt:lpstr>
      <vt:lpstr>'PI-1S-CBP'!Print_Area</vt:lpstr>
      <vt:lpstr>'Public Notice'!Print_Area</vt:lpstr>
      <vt:lpstr>'Table11-CBP'!Print_Area</vt:lpstr>
      <vt:lpstr>'Table20-CBP'!Print_Area</vt:lpstr>
      <vt:lpstr>'Table29-CBP'!Print_Area</vt:lpstr>
      <vt:lpstr>RoadControl</vt:lpstr>
      <vt:lpstr>SIC</vt:lpstr>
      <vt:lpstr>Specialty60045A</vt:lpstr>
      <vt:lpstr>Today</vt:lpstr>
      <vt:lpstr>Type6004</vt:lpstr>
      <vt:lpstr>Type6008</vt:lpstr>
    </vt:vector>
  </TitlesOfParts>
  <Manager>TCEQ</Manager>
  <Company>TCEQ</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20871 - Concrete Batch Plant Standard Permit Registration Application</dc:title>
  <dc:subject>TCEQ - PI-1S-CBP</dc:subject>
  <dc:creator>TCEQ</dc:creator>
  <cp:keywords>air,permit,new,source,review,NSR,application,form,spreadsheet</cp:keywords>
  <cp:lastModifiedBy>Dennis, Kimberly</cp:lastModifiedBy>
  <cp:revision/>
  <cp:lastPrinted>2020-08-04T17:04:31Z</cp:lastPrinted>
  <dcterms:created xsi:type="dcterms:W3CDTF">2018-04-06T13:43:21Z</dcterms:created>
  <dcterms:modified xsi:type="dcterms:W3CDTF">2023-11-17T19:22:29Z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PI-1S-CBP</vt:lpwstr>
  </property>
  <property fmtid="{D5CDD505-2E9C-101B-9397-08002B2CF9AE}" pid="3" name="Version Number">
    <vt:lpwstr>5.2</vt:lpwstr>
  </property>
  <property fmtid="{D5CDD505-2E9C-101B-9397-08002B2CF9AE}" pid="4" name="Version Date">
    <vt:filetime>2022-12-09T06:00:00Z</vt:filetime>
  </property>
</Properties>
</file>